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 yWindow="65521" windowWidth="6390" windowHeight="8325" activeTab="0"/>
  </bookViews>
  <sheets>
    <sheet name="M&amp;O activities sorted by WBS" sheetId="1" r:id="rId1"/>
    <sheet name="Sorted by WBS Level 3" sheetId="2" r:id="rId2"/>
    <sheet name="Sorted by Labor Category" sheetId="3" r:id="rId3"/>
  </sheets>
  <externalReferences>
    <externalReference r:id="rId7"/>
  </externalReferences>
  <definedNames>
    <definedName name="_xlnm._FilterDatabase" localSheetId="0" hidden="1">'M&amp;O activities sorted by WBS'!$A$1:$Q$482</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0">'M&amp;O activities sorted by WBS'!$A$1:$M$482</definedName>
    <definedName name="_xlnm.Print_Area" localSheetId="2">'Sorted by Labor Category'!$A$3:$N$49</definedName>
    <definedName name="_xlnm.Print_Area" localSheetId="1">'Sorted by WBS Level 3'!$A$3:$AC$49</definedName>
    <definedName name="_xlnm.Print_Area">#N/A</definedName>
    <definedName name="_xlnm.Print_Titles" localSheetId="0">'M&amp;O activities sorted by WBS'!$1:$1</definedName>
    <definedName name="SourceOK">#REF!</definedName>
    <definedName name="TypeOK">'[1]1.Composite'!$FD$2426:$FD$2437</definedName>
    <definedName name="uwCatOK">#REF!</definedName>
  </definedNames>
  <calcPr fullCalcOnLoad="1"/>
  <pivotCaches>
    <pivotCache cacheId="1" r:id="rId4"/>
  </pivotCaches>
</workbook>
</file>

<file path=xl/sharedStrings.xml><?xml version="1.0" encoding="utf-8"?>
<sst xmlns="http://schemas.openxmlformats.org/spreadsheetml/2006/main" count="3955" uniqueCount="669">
  <si>
    <t>Total Required</t>
  </si>
  <si>
    <r>
      <t>Federal Fiscal Year 2011</t>
    </r>
    <r>
      <rPr>
        <b/>
        <sz val="10"/>
        <rFont val="Verdana"/>
        <family val="2"/>
      </rPr>
      <t xml:space="preserve">
</t>
    </r>
    <r>
      <rPr>
        <sz val="10"/>
        <rFont val="Verdana"/>
        <family val="2"/>
      </rPr>
      <t>Oct. 2010 - Sep. 2011</t>
    </r>
  </si>
  <si>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</si>
  <si>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</si>
  <si>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</si>
  <si>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</si>
  <si>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</si>
  <si>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</si>
  <si>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</si>
  <si>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</si>
  <si>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</si>
  <si>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</si>
  <si>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</si>
  <si>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</si>
  <si>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</si>
  <si>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</si>
  <si>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</si>
  <si>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</si>
  <si>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</si>
  <si>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</si>
  <si>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</si>
  <si>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</si>
  <si>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</si>
  <si>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</si>
  <si>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</si>
  <si>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</si>
  <si>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</si>
  <si>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</si>
  <si>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</si>
  <si>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</si>
  <si>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</si>
  <si>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</si>
  <si>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</si>
  <si>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</si>
  <si>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</si>
  <si>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</si>
  <si>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</si>
  <si>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WISSING, HENRIKE</t>
  </si>
  <si>
    <t>UW</t>
  </si>
  <si>
    <t>HALZEN, FRANCIS</t>
  </si>
  <si>
    <t>Principle Investigator</t>
  </si>
  <si>
    <t>KARLE, ALBRECHT</t>
  </si>
  <si>
    <t>MA</t>
  </si>
  <si>
    <t>PELES, ADI</t>
  </si>
  <si>
    <t>Resource Coordinator</t>
  </si>
  <si>
    <t>AD</t>
  </si>
  <si>
    <t>US Total</t>
  </si>
  <si>
    <t/>
  </si>
  <si>
    <t>Non-US</t>
  </si>
  <si>
    <t>DESY</t>
  </si>
  <si>
    <t>RWTH</t>
  </si>
  <si>
    <t>WIEBUSCH, CHRISTOPHER</t>
  </si>
  <si>
    <t>SU</t>
  </si>
  <si>
    <t>HULTH, PER OLOF</t>
  </si>
  <si>
    <t>ICB Member</t>
  </si>
  <si>
    <t>WALCK, CHRISTIAN</t>
  </si>
  <si>
    <t>FINLEY, CHAD SU</t>
  </si>
  <si>
    <t>Coordination with LIGO</t>
  </si>
  <si>
    <t>ULB</t>
  </si>
  <si>
    <t>UU</t>
  </si>
  <si>
    <t>BOTNER, OLGA</t>
  </si>
  <si>
    <t>Pubcom Chair</t>
  </si>
  <si>
    <t>HALLGREN, ALLAN</t>
  </si>
  <si>
    <t>WUPPERTAL</t>
  </si>
  <si>
    <t>HELBING, KLAUS</t>
  </si>
  <si>
    <t>MAINZ</t>
  </si>
  <si>
    <t>HUMBOLDT</t>
  </si>
  <si>
    <t>BONN</t>
  </si>
  <si>
    <t>KOWALSKI, MAREK</t>
  </si>
  <si>
    <t>BOCHUM</t>
  </si>
  <si>
    <t>Non-US Total</t>
  </si>
  <si>
    <t>WBS L3 Total</t>
  </si>
  <si>
    <t>2.1.2 Engineering And R&amp;D Support</t>
  </si>
  <si>
    <t>KU</t>
  </si>
  <si>
    <t>BESSON, DAVE</t>
  </si>
  <si>
    <t>HOFFMAN, KARA</t>
  </si>
  <si>
    <t>Detector R&amp;D</t>
  </si>
  <si>
    <t>LAUNDRIE, ANDREW</t>
  </si>
  <si>
    <t>SANDSTROM, PERRY</t>
  </si>
  <si>
    <t>EN</t>
  </si>
  <si>
    <t>NAHNHAUER, ROLF</t>
  </si>
  <si>
    <t>Acoustic R&amp;D Support</t>
  </si>
  <si>
    <t>GENT</t>
  </si>
  <si>
    <t>UGENT SC</t>
  </si>
  <si>
    <t>GR</t>
  </si>
  <si>
    <t>UGENT GR</t>
  </si>
  <si>
    <t>2.1.3 Usap Support</t>
  </si>
  <si>
    <t>2.1.4 Education &amp; Outreach</t>
  </si>
  <si>
    <t>OSU</t>
  </si>
  <si>
    <t>DEYOUNG, TYCE</t>
  </si>
  <si>
    <t>UMD KE</t>
  </si>
  <si>
    <t>Education &amp; Outreach Coordination</t>
  </si>
  <si>
    <t>UWRF</t>
  </si>
  <si>
    <t>MADSEN, JIM</t>
  </si>
  <si>
    <t>Teachers Program</t>
  </si>
  <si>
    <t>WBS L2 Total</t>
  </si>
  <si>
    <t>2.2 Detector Operations &amp; Maintenance</t>
  </si>
  <si>
    <t>NYGREN,DAVID R</t>
  </si>
  <si>
    <t>Track Engine Trigger</t>
  </si>
  <si>
    <t>2.2.1 Run Coordination</t>
  </si>
  <si>
    <t>Operate Detector  (Winter-Overs)</t>
  </si>
  <si>
    <t>UC</t>
  </si>
  <si>
    <t>UC GR</t>
  </si>
  <si>
    <t>Flasher Runs</t>
  </si>
  <si>
    <t>2.2.10 Supernova Operations</t>
  </si>
  <si>
    <t>KROLL, GÖSTA</t>
  </si>
  <si>
    <t>SuperNova Operations</t>
  </si>
  <si>
    <t>WIEBE, KLAUS</t>
  </si>
  <si>
    <t>2.2.2 Data Acquisition</t>
  </si>
  <si>
    <t>CS</t>
  </si>
  <si>
    <t>STEZELBERGER,THORSTEN</t>
  </si>
  <si>
    <t>Maintain DAQ Hardware (Hubs, DOR, Clocks, GPS,...)</t>
  </si>
  <si>
    <t>DAQ Monitoring</t>
  </si>
  <si>
    <t>WENDT, CHRISTOPHER</t>
  </si>
  <si>
    <t>DOM CAL Maintenance</t>
  </si>
  <si>
    <t>GLOWACKI, DAVID</t>
  </si>
  <si>
    <t>WEAVER, CHRISTOPHER</t>
  </si>
  <si>
    <t>Data Acquisition</t>
  </si>
  <si>
    <t>2.2.3 Online Filter (Pnf)</t>
  </si>
  <si>
    <t>BLAUFUSS, ERIK</t>
  </si>
  <si>
    <t>Online Filter Testing</t>
  </si>
  <si>
    <t>2.2.4 Sps Operations</t>
  </si>
  <si>
    <t>WISNIEWSKI, PAUL</t>
  </si>
  <si>
    <t>Networking and Security Maintenance</t>
  </si>
  <si>
    <t>2.2.5 Spts Operations</t>
  </si>
  <si>
    <t>2.2.6 Experiment Control</t>
  </si>
  <si>
    <t>IceCube Live Maintenance and Upgrades</t>
  </si>
  <si>
    <t>2.2.7 Detector Monitoring</t>
  </si>
  <si>
    <t>CAU</t>
  </si>
  <si>
    <t>JAPARIDZE, GEORGE</t>
  </si>
  <si>
    <t>Monitoring shifts</t>
  </si>
  <si>
    <t>KIRYLUK,JOANNA</t>
  </si>
  <si>
    <t>BadDomList</t>
  </si>
  <si>
    <t>ROTT, CARSTEN</t>
  </si>
  <si>
    <t>SUBR</t>
  </si>
  <si>
    <t>TER-ANTONYAN, SAMVEL</t>
  </si>
  <si>
    <t>Detector Monitoring</t>
  </si>
  <si>
    <t>UA</t>
  </si>
  <si>
    <t>XU, DONGLIAN</t>
  </si>
  <si>
    <t>UAA</t>
  </si>
  <si>
    <t>RAWLINS, KATHERINE</t>
  </si>
  <si>
    <t>FILIMONOV, KIRILL</t>
  </si>
  <si>
    <t>Coordinate Monitoring</t>
  </si>
  <si>
    <t>UCB SC</t>
  </si>
  <si>
    <t>UCI</t>
  </si>
  <si>
    <t>SILVERSTRI, ANDREA</t>
  </si>
  <si>
    <t>HANSON, JORDAN</t>
  </si>
  <si>
    <t>UMD GR</t>
  </si>
  <si>
    <t>UW PO</t>
  </si>
  <si>
    <t>UW GR</t>
  </si>
  <si>
    <t>CHIBA</t>
  </si>
  <si>
    <t>CHIBA GR</t>
  </si>
  <si>
    <t>DESY SC</t>
  </si>
  <si>
    <t>DESY GR</t>
  </si>
  <si>
    <t>DTMND</t>
  </si>
  <si>
    <t>DTMD GR</t>
  </si>
  <si>
    <t>MPI GR</t>
  </si>
  <si>
    <t>RWTH GR</t>
  </si>
  <si>
    <t>SU GR</t>
  </si>
  <si>
    <t>ULB GR</t>
  </si>
  <si>
    <t>UMH</t>
  </si>
  <si>
    <t>UOX</t>
  </si>
  <si>
    <t>SARKAR, SUBIR</t>
  </si>
  <si>
    <t>VUB</t>
  </si>
  <si>
    <t>VUB PO</t>
  </si>
  <si>
    <t>WUPPERTAL GR</t>
  </si>
  <si>
    <t>South Pole EMI Monitoring</t>
  </si>
  <si>
    <t>UM GR</t>
  </si>
  <si>
    <t>UBONN GR</t>
  </si>
  <si>
    <t>2.2.8 Detector Calibration</t>
  </si>
  <si>
    <t>WILLIAMS, DAWN</t>
  </si>
  <si>
    <t>GLADSTONE, LAURA</t>
  </si>
  <si>
    <t>SANTANDER, MARCOS</t>
  </si>
  <si>
    <t>Flasher Analysis</t>
  </si>
  <si>
    <t>2.2.9 Icetop Operations</t>
  </si>
  <si>
    <t>Coordinate IceTop Operations</t>
  </si>
  <si>
    <t>2.3 Computing And Data Management</t>
  </si>
  <si>
    <t>2.3.1 Core Software</t>
  </si>
  <si>
    <t>Core Software</t>
  </si>
  <si>
    <t>DIAZ-VELEZ, JUAN CARLOS</t>
  </si>
  <si>
    <t>FADIRAN, OLADIPO</t>
  </si>
  <si>
    <t>Maintain Data Processing Software</t>
  </si>
  <si>
    <t>Maintain Reconstruction Framework</t>
  </si>
  <si>
    <t>2.3.2 Data Storage &amp; Transfer</t>
  </si>
  <si>
    <t>RICHARDS, JOHN</t>
  </si>
  <si>
    <t>Maintain and Operate Data Storage Infrastructure</t>
  </si>
  <si>
    <t>MEADE, PATRICK</t>
  </si>
  <si>
    <t>2.3.3 Computing Resources</t>
  </si>
  <si>
    <t>Coordination and Support for Grid and distributed computing</t>
  </si>
  <si>
    <t>LONI Grid computing</t>
  </si>
  <si>
    <t>Maintain Data Center Infrastructure</t>
  </si>
  <si>
    <t>Maintain Data Center Networking and Security</t>
  </si>
  <si>
    <t>Maintain Core High Performance Computing Systems</t>
  </si>
  <si>
    <t>European Data Center -Distributed Computing and Labor</t>
  </si>
  <si>
    <t>PIELOTH, DAMIAN</t>
  </si>
  <si>
    <t>Coordinate GRID computing in Germany</t>
  </si>
  <si>
    <t>SU SC</t>
  </si>
  <si>
    <t>Computing Resources</t>
  </si>
  <si>
    <t>IC database management</t>
  </si>
  <si>
    <t>2.3.4 Data Production Processing</t>
  </si>
  <si>
    <t>2.3.5 Simulation Production</t>
  </si>
  <si>
    <t>Simulation Production on PDSF</t>
  </si>
  <si>
    <t>Simulation Production</t>
  </si>
  <si>
    <t>IceTop Simulation Production</t>
  </si>
  <si>
    <t>Simulation Production coordination</t>
  </si>
  <si>
    <t>DESIATI, PAOLO</t>
  </si>
  <si>
    <t>Simulation Production Cluster</t>
  </si>
  <si>
    <t>Simulation Production on cluster/GRID</t>
  </si>
  <si>
    <t>Computer Cluster - simulation</t>
  </si>
  <si>
    <t>ALBERTA</t>
  </si>
  <si>
    <t>GRANT, DARREN</t>
  </si>
  <si>
    <t>WestGrid computing</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</si>
  <si>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</si>
  <si>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</si>
  <si>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</si>
  <si>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</si>
  <si>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</si>
  <si>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</si>
  <si>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</si>
  <si>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</si>
  <si>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</si>
  <si>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</si>
  <si>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</si>
  <si>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Online filter development &amp; testing</t>
  </si>
  <si>
    <t xml:space="preserve">SEUNARINE, SURUJ </t>
  </si>
  <si>
    <t>New SUSY Filter</t>
  </si>
  <si>
    <t>Alert System for follow-up</t>
  </si>
  <si>
    <t>2.5 Data Quality, Reconstruction &amp; Simulation Tools</t>
  </si>
  <si>
    <t>2.5.1 Simulation Programs</t>
  </si>
  <si>
    <t>DOM simulator &amp; calibrator</t>
  </si>
  <si>
    <t>Simulation Programs: cmc</t>
  </si>
  <si>
    <t>FAZELY, ALI</t>
  </si>
  <si>
    <t>GEANT Simulation</t>
  </si>
  <si>
    <t>Simulation Programs</t>
  </si>
  <si>
    <t>Maintain and Verify Simulation of Photon Propagation and update Ice Properties</t>
  </si>
  <si>
    <t>Ice Properties Simulation</t>
  </si>
  <si>
    <t>RUZYBAEV , BAKHTIYAR</t>
  </si>
  <si>
    <t>Simulation Programs: sim-services</t>
  </si>
  <si>
    <t xml:space="preserve">Simulation Software Programs coordinator </t>
  </si>
  <si>
    <t>Maintain Detector Simulation (IceSim)</t>
  </si>
  <si>
    <t>CHIRKIN, DMITRY</t>
  </si>
  <si>
    <t>HULTQVIST, KLAS</t>
  </si>
  <si>
    <t>Yellow Book-maintenance</t>
  </si>
  <si>
    <t>Support IceTop Simulations, IceTop Calibrations, IceTop Reconstruction</t>
  </si>
  <si>
    <t>2.5.2 Reconstruction/ Analysis Tools</t>
  </si>
  <si>
    <t>Reconstruction/ Analysis tools</t>
  </si>
  <si>
    <t>develop &amp; test reconstruction</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</si>
  <si>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</si>
  <si>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</si>
  <si>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</si>
  <si>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</si>
  <si>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</si>
  <si>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Maintenance of IceCube-Photonics interface</t>
  </si>
  <si>
    <t>2.5.3 Data Quality</t>
  </si>
  <si>
    <t>MPI PO</t>
  </si>
  <si>
    <t>Data Quality &amp; DeepCore</t>
  </si>
  <si>
    <t>data quality verification</t>
  </si>
  <si>
    <t>2.5.4 Offline Data Processing</t>
  </si>
  <si>
    <t>NSF M&amp;O Core</t>
  </si>
  <si>
    <t>Reconstruction Coordinator</t>
  </si>
  <si>
    <t>2.4.1 TFT Coordination</t>
  </si>
  <si>
    <t>TFT Board Chair</t>
  </si>
  <si>
    <t>BOSSER, SEBASTIAN</t>
  </si>
  <si>
    <t>Speakers Comm Chair</t>
  </si>
  <si>
    <t>Unpacking, Decoding &amp; Calibration of Raw Data (Level1); Run Common Reconstructions on UW IceCube Compute Cluster (Level2)</t>
  </si>
  <si>
    <t>Simulation Production Coordination; production configurations, test production and web portal.</t>
  </si>
  <si>
    <t>HELLAUER, ROBERT</t>
  </si>
  <si>
    <t>DUNKMAN, MATT</t>
  </si>
  <si>
    <t>develop starting track reconstruction - hybrid reco.</t>
  </si>
  <si>
    <t>Chair Filter</t>
  </si>
  <si>
    <t>WIMP WG Chair</t>
  </si>
  <si>
    <t>WG Chair</t>
  </si>
  <si>
    <t>ISHIHARA, AYA</t>
  </si>
  <si>
    <t>EHE and Brights WG co-chair</t>
  </si>
  <si>
    <t>TFT Member</t>
  </si>
  <si>
    <t>Pubcom</t>
  </si>
  <si>
    <t>ExecCom</t>
  </si>
  <si>
    <t>Speakers</t>
  </si>
  <si>
    <t>Speakers Chair</t>
  </si>
  <si>
    <t>TFT Chair</t>
  </si>
  <si>
    <t>PubCom Chair</t>
  </si>
  <si>
    <t>Exotics- WG chair</t>
  </si>
  <si>
    <t>Cascade WG Co-Chair</t>
  </si>
  <si>
    <t>Low-energy cascade calibration with flashers</t>
  </si>
  <si>
    <t>Improvements to low energy analysis framework</t>
  </si>
  <si>
    <t>KEIICHI MASE</t>
  </si>
  <si>
    <t>CR-WG Co Chair</t>
  </si>
  <si>
    <t>Publications Bookkeeping</t>
  </si>
  <si>
    <t>ZOLL, MARCEL</t>
  </si>
  <si>
    <t>WOOD, TANIA</t>
  </si>
  <si>
    <t>HOSHINA, KOTOYO</t>
  </si>
  <si>
    <t>nugen maintenance</t>
  </si>
  <si>
    <t>Reconstruction tools-Deep Core</t>
  </si>
  <si>
    <t>AUFFENBERG, JAN</t>
  </si>
  <si>
    <t>FEINTZIG, JACOB</t>
  </si>
  <si>
    <t>Ice Properties</t>
  </si>
  <si>
    <t>VAN SANTEN, JACOB</t>
  </si>
  <si>
    <t>HAUGEN, JAMES</t>
  </si>
  <si>
    <t>DUVERNOIS, MICHAEL</t>
  </si>
  <si>
    <t>BELLINGER, JIM</t>
  </si>
  <si>
    <t>PAUL, LARRISA</t>
  </si>
  <si>
    <t>BLUMENTHAL, JAN</t>
  </si>
  <si>
    <t>Finite track reconstruction</t>
  </si>
  <si>
    <t>Sum of Grand Total</t>
  </si>
  <si>
    <t>Maintain Romeo, EHE Simulations, Calibration using Standard Candles</t>
  </si>
  <si>
    <t>Diffuse WG Co-chair</t>
  </si>
  <si>
    <t>Point Source WG Chair</t>
  </si>
  <si>
    <t>KAPPES, ALEXANDER</t>
  </si>
  <si>
    <t>Pubcom adjoint member</t>
  </si>
  <si>
    <t>STANEV, TODOR</t>
  </si>
  <si>
    <t>VAN EIJNDHOVEN, NICK</t>
  </si>
  <si>
    <t>DE CLERCQ, CATHERINE</t>
  </si>
  <si>
    <t xml:space="preserve">KUNNEN JAN </t>
  </si>
  <si>
    <t xml:space="preserve">CASIER MARTIN </t>
  </si>
  <si>
    <t xml:space="preserve">BRAYEUR LIONEL  </t>
  </si>
  <si>
    <t>VUB GR</t>
  </si>
  <si>
    <t>Filters and Simulations</t>
  </si>
  <si>
    <t>TAMBURRO, ALESSIO</t>
  </si>
  <si>
    <t xml:space="preserve">Transfer Data from S. Pole to UW Data Warehouse and Archive at S. Pole. Maintain Data Transfer SW (SPADE). Maintain Data Warehouse Standards, Software (Ingest), Data Access (FTP), and Web Interface </t>
  </si>
  <si>
    <t>Maintain South Pole Computing H/W Infrastructure and operating systems</t>
  </si>
  <si>
    <t>Maintain PnF S/W and Online Filters</t>
  </si>
  <si>
    <t>Transformation of Data for Long-Term Persistence and Archival. Maintain Data Warehouse Standards, Software (Ingest), Data Access (FTP), and Web Interface</t>
  </si>
  <si>
    <t>Database Coordinator</t>
  </si>
  <si>
    <t>ALTMANN, DAVID</t>
  </si>
  <si>
    <t>PEPPER, JAMES</t>
  </si>
  <si>
    <t>LARSON, MICHAEL</t>
  </si>
  <si>
    <t>Track engine</t>
  </si>
  <si>
    <t>Simulation Prod. Comm member</t>
  </si>
  <si>
    <t>Cascade filters</t>
  </si>
  <si>
    <t>LESIAK-BZDAK, MARIOLA</t>
  </si>
  <si>
    <t>Supernova group Co-Chair</t>
  </si>
  <si>
    <t>KOPKE, LUTZ</t>
  </si>
  <si>
    <t>BAUM, VOLKER</t>
  </si>
  <si>
    <t>EBERHARD, BENJAMIN</t>
  </si>
  <si>
    <t>Angular res. Cascades</t>
  </si>
  <si>
    <t>Online filtering</t>
  </si>
  <si>
    <t>Data and Simulation Quality</t>
  </si>
  <si>
    <t>Filter requests, bandwidth, TFT Board Member</t>
  </si>
  <si>
    <t>ACKERMANN, MARKUS</t>
  </si>
  <si>
    <t>FLIS, SAMUEL</t>
  </si>
  <si>
    <t>DOM simulation</t>
  </si>
  <si>
    <t>WOLF, MARTIN</t>
  </si>
  <si>
    <t>BOHM,
CHRISTIAN</t>
  </si>
  <si>
    <t>CHANG, HYON HA</t>
  </si>
  <si>
    <t>L2 processing for IC86, studying cascade energy resolution</t>
  </si>
  <si>
    <t>Algorithm for measuring muon energy</t>
  </si>
  <si>
    <t>VEHRING, MARKUS</t>
  </si>
  <si>
    <t>HEINEN, DIRK</t>
  </si>
  <si>
    <t>Associate Director for Science</t>
  </si>
  <si>
    <t>Direct photon tracking / iceproperties calibration; FE/pulse extractor; reco S/W</t>
  </si>
  <si>
    <t>Base Grants</t>
  </si>
  <si>
    <t>NSF Base Grants</t>
  </si>
  <si>
    <t>Source of Funds (U.S. Only)</t>
  </si>
  <si>
    <t>KOPPER, CLAUDIO</t>
  </si>
  <si>
    <t>L2 processing support</t>
  </si>
  <si>
    <t>Event reconstruction (spline fits)</t>
  </si>
  <si>
    <t>MCNALLY, FRANK</t>
  </si>
  <si>
    <t>Cascades</t>
  </si>
  <si>
    <t>L2 processing, muon stream</t>
  </si>
  <si>
    <t>RIEDEL, BENEDICT</t>
  </si>
  <si>
    <t>Supernova DAQ, simulation</t>
  </si>
  <si>
    <t>UW Winter Overs</t>
  </si>
  <si>
    <t>Frere, Michael</t>
  </si>
  <si>
    <t>Auer, Ralf</t>
  </si>
  <si>
    <t>Barnet, Steve</t>
  </si>
  <si>
    <t>Maintain Core Computing Systems, Coordination Grid &amp; distributed computing</t>
  </si>
  <si>
    <t>ADELAIDE</t>
  </si>
  <si>
    <t>HILL, GARY</t>
  </si>
  <si>
    <t>Event energy and direction reconstruction, millipede</t>
  </si>
  <si>
    <t>AARTSEN, MARK</t>
  </si>
  <si>
    <t>TILAV, SERAP</t>
  </si>
  <si>
    <t>U.S. Base Grants Support</t>
  </si>
  <si>
    <t>U.S. Institutional In-Kind</t>
  </si>
  <si>
    <t>TJUS, JULIA</t>
  </si>
  <si>
    <t>SCHöNEBERG, SEBASTIAN</t>
  </si>
  <si>
    <t>Monte Carlo Production</t>
  </si>
  <si>
    <t>BOERSMA, DAVID</t>
  </si>
  <si>
    <t>RASTA Data Monitoring</t>
  </si>
  <si>
    <t>LEIF RADEL</t>
  </si>
  <si>
    <t>SEBASTIAN SCHÖNEN</t>
  </si>
  <si>
    <t>IceTop Simulation ProductionProduction / Data Processing</t>
  </si>
  <si>
    <t>Development  PROPOSAL simulation software</t>
  </si>
  <si>
    <t>BINDER, GARY</t>
  </si>
  <si>
    <t>GONZALEZ, JAVIER</t>
  </si>
  <si>
    <t>Simulations</t>
  </si>
  <si>
    <t>Event reconstruction</t>
  </si>
  <si>
    <t>CASEY, JAMES</t>
  </si>
  <si>
    <t>Bubble studies with flashers</t>
  </si>
  <si>
    <t>KOHNEN, GEORGES</t>
  </si>
  <si>
    <t>Low-Energy Extensions of IceTop</t>
  </si>
  <si>
    <t>XIANWU, XU</t>
  </si>
  <si>
    <t>DOM Cal Maintenance, DOM issues</t>
  </si>
  <si>
    <t>KELLEY, JOHN</t>
  </si>
  <si>
    <t>ASEN, CHRISTOV</t>
  </si>
  <si>
    <t>RAAMEZ MOHAMED</t>
  </si>
  <si>
    <t>DPNC</t>
  </si>
  <si>
    <t>TAAVOLA, HENRIC</t>
  </si>
  <si>
    <t>Monitoring Shifts</t>
  </si>
  <si>
    <t>NIEDERHAUSEN, HANS</t>
  </si>
  <si>
    <t>Standard Candle</t>
  </si>
  <si>
    <t>Cascade reconstruction</t>
  </si>
  <si>
    <t>Double cascade fitter</t>
  </si>
  <si>
    <t>PINGU Co-Lead</t>
  </si>
  <si>
    <t>TESIC, GORDANA</t>
  </si>
  <si>
    <t>Integrate IceCube into AMON</t>
  </si>
  <si>
    <t>KARG, TIMO</t>
  </si>
  <si>
    <t>PINAT, ELISA</t>
  </si>
  <si>
    <t>HANSON, KAEL</t>
  </si>
  <si>
    <t>HEEREMAN, DAVID</t>
  </si>
  <si>
    <t>Develop Hit Spooling for Supernova &amp; others</t>
  </si>
  <si>
    <t>MEURES, THOMAS</t>
  </si>
  <si>
    <t>EMI Measurements</t>
  </si>
  <si>
    <t>Coordination Committee chair</t>
  </si>
  <si>
    <t>ICC Chair</t>
  </si>
  <si>
    <t>GOLUP, GERALDINA</t>
  </si>
  <si>
    <t>GRB analysis</t>
  </si>
  <si>
    <t>muon track reconstruction for IceCube and DeepCore</t>
  </si>
  <si>
    <t>Flasher output, flasher calibration</t>
  </si>
  <si>
    <t>Simulation Production panel chair</t>
  </si>
  <si>
    <t>Absolute DOM sensitivity</t>
  </si>
  <si>
    <t>NEILSON, NAOKO</t>
  </si>
  <si>
    <t>L2 Offline Processing</t>
  </si>
  <si>
    <t>Direct photon propogation, IceTray, Simulations, Genie</t>
  </si>
  <si>
    <t>RIEDEL, BENEDIKT</t>
  </si>
  <si>
    <t>Supernova DAQ</t>
  </si>
  <si>
    <t>JERO, KYLE</t>
  </si>
  <si>
    <t>DOM Linearity, sensitivity</t>
  </si>
  <si>
    <t>Low Energy WG Co-Chair</t>
  </si>
  <si>
    <t>Tau WG Chair</t>
  </si>
  <si>
    <t>Madsen, Megan</t>
  </si>
  <si>
    <t>Bacque, Laurel</t>
  </si>
  <si>
    <t>Deputy Resource Coordinator</t>
  </si>
  <si>
    <t>BRIK, VLADIMIR</t>
  </si>
  <si>
    <t>DAY, MELANIE</t>
  </si>
  <si>
    <t>Schmidt, Torsten</t>
  </si>
  <si>
    <t>Maintain Core Analysis Framework (IceTray)</t>
  </si>
  <si>
    <t>Maintain PnF Software and Online Filters</t>
  </si>
  <si>
    <t>Straszheim, Troy</t>
  </si>
  <si>
    <t>Maintain Core Software Repository</t>
  </si>
  <si>
    <t>UMD CS</t>
  </si>
  <si>
    <t>Europe &amp; Asia Pacific In-Kind</t>
  </si>
  <si>
    <t>U.S. M&amp;O Core</t>
  </si>
  <si>
    <t>U.S. Base Grants</t>
  </si>
  <si>
    <t>Monitoring (4 weeks)</t>
  </si>
  <si>
    <t>CHEUNG, ELIM</t>
  </si>
  <si>
    <t>MAUNU, RYAN</t>
  </si>
  <si>
    <t>RICHMAN, MIKE</t>
  </si>
  <si>
    <t>SABA, ISAAC</t>
  </si>
  <si>
    <t>DE VRIES, KRIJN</t>
  </si>
  <si>
    <t>GRB/AGN analysis</t>
  </si>
  <si>
    <t>MAGGI, GIULIANO</t>
  </si>
  <si>
    <t>AGN analysis</t>
  </si>
  <si>
    <t>Monitoring contact</t>
  </si>
  <si>
    <t>nuCraft</t>
  </si>
  <si>
    <t>Genie MC development &amp; data production</t>
  </si>
  <si>
    <t>PMT saturation corrections for analysis</t>
  </si>
  <si>
    <t>VALLECORSA, SOFIA</t>
  </si>
  <si>
    <t>Data and Simulation Quality for low energy searches</t>
  </si>
  <si>
    <t>DeepCore filtering</t>
  </si>
  <si>
    <t>Reconstruction Release Manager, Maintain Reconstruction Framework</t>
  </si>
  <si>
    <t>AMARY, SAMIR</t>
  </si>
  <si>
    <t>DeWasseige, Gwen</t>
  </si>
  <si>
    <t>Detector Noise Studies</t>
  </si>
  <si>
    <t>Diffuse WG co-chair</t>
  </si>
  <si>
    <t>Simulation tools</t>
  </si>
  <si>
    <t>VOGE, MARKUS</t>
  </si>
  <si>
    <t>Online L2 Filter</t>
  </si>
  <si>
    <t>Reconstruction</t>
  </si>
  <si>
    <t>USNER, MARCEL</t>
  </si>
  <si>
    <t>Deputy Spokesperson</t>
  </si>
  <si>
    <t xml:space="preserve">MIARECKI, SANDRA </t>
  </si>
  <si>
    <t xml:space="preserve">Detector Maintenance and Operations Manager </t>
  </si>
  <si>
    <r>
      <t>Federal Fiscal Year 2013</t>
    </r>
    <r>
      <rPr>
        <b/>
        <sz val="10"/>
        <rFont val="Verdana"/>
        <family val="2"/>
      </rPr>
      <t xml:space="preserve">
</t>
    </r>
    <r>
      <rPr>
        <sz val="10"/>
        <rFont val="Verdana"/>
        <family val="2"/>
      </rPr>
      <t>Oct. 2012 - Sep. 2013</t>
    </r>
  </si>
  <si>
    <r>
      <t>Federal Fiscal Year 2012</t>
    </r>
    <r>
      <rPr>
        <b/>
        <sz val="10"/>
        <rFont val="Verdana"/>
        <family val="2"/>
      </rPr>
      <t xml:space="preserve">
</t>
    </r>
    <r>
      <rPr>
        <sz val="10"/>
        <rFont val="Verdana"/>
        <family val="2"/>
      </rPr>
      <t>Oct. 2011 - Sep. 2012</t>
    </r>
  </si>
  <si>
    <r>
      <t>Federal Fiscal Year 2011</t>
    </r>
    <r>
      <rPr>
        <b/>
        <sz val="10"/>
        <rFont val="Verdana"/>
        <family val="2"/>
      </rPr>
      <t xml:space="preserve">
</t>
    </r>
    <r>
      <rPr>
        <sz val="10"/>
        <rFont val="Verdana"/>
        <family val="2"/>
      </rPr>
      <t>Oct. 2010 - Sep. 2011</t>
    </r>
  </si>
  <si>
    <t>MoU v13.0: October 2012</t>
  </si>
  <si>
    <t>MoU v12.0: March 2012</t>
  </si>
  <si>
    <t>MoU v11.0: September 2011</t>
  </si>
  <si>
    <t>MoU v10.0: April 2011</t>
  </si>
  <si>
    <t>MoU v8.3: April 2010</t>
  </si>
  <si>
    <t>Month</t>
  </si>
  <si>
    <t>BRAVO G​ALLART, S​ILVIA​</t>
  </si>
  <si>
    <t>MERINO, GONZALO</t>
  </si>
  <si>
    <t>WHELAN, BEN</t>
  </si>
  <si>
    <t>SCHULTZ, DAVID</t>
  </si>
  <si>
    <t>Non-US In-kind</t>
  </si>
  <si>
    <t>US In-Kind</t>
  </si>
  <si>
    <t>Teachers program and UWRF Upward Bound</t>
  </si>
  <si>
    <t>Engineering Support: logistics, northern hemisphere testing, &amp; vendor management</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</si>
  <si>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</si>
  <si>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</si>
  <si>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</si>
  <si>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Ongoing EMI studies &amp; mitigation, South Pole &amp; Northern test site instrumentation, In-field work</t>
  </si>
  <si>
    <t>USAP Support: yearly sip, coordination with contractor (ASC)</t>
  </si>
  <si>
    <t>Development of IceCube event viewer software</t>
  </si>
  <si>
    <t>Winterovers coordinator, hiring and training of winterovers</t>
  </si>
  <si>
    <t>Maintain low-level DAQ software (DOR device driver, DOM software)</t>
  </si>
  <si>
    <t>Maintain DAQ Software Systems (incl. triggers, up to Event Builder) and track changes with time in the detector</t>
  </si>
  <si>
    <t>Maintain DAQ Software Systems (IceCube Live) and track changes with time in the detector</t>
  </si>
  <si>
    <t>Maintain DAQ Software Systems experiment control and monitoring, DOM and DOMhub software)  and track changes with time in the detector</t>
  </si>
  <si>
    <t>DOM charge response, linearity, DOM calibration support</t>
  </si>
  <si>
    <t>Engineering Support: IceCube Lab Summer operations, fieldwork management, design of the pDOM, GPS maintenance</t>
  </si>
  <si>
    <t>Coordination of Simulation Production, identifying resources, streamlining programs for the cloud, GPU</t>
  </si>
  <si>
    <t>Maintain Simulation Production Software, maintain, test and update physics aspects of the atmospheric muon and neutrino simulation</t>
  </si>
  <si>
    <t>WO</t>
  </si>
  <si>
    <t>IT</t>
  </si>
  <si>
    <t>STOCK, BEN</t>
  </si>
  <si>
    <t>DH</t>
  </si>
  <si>
    <t>Software support, code reviews</t>
  </si>
  <si>
    <t>SPATS</t>
  </si>
  <si>
    <t>managing flasher runs coordinating low level calibration effort</t>
  </si>
  <si>
    <t>IceCube Live C&amp;V</t>
  </si>
  <si>
    <t>UWRF AD</t>
  </si>
  <si>
    <t>UMD IT</t>
  </si>
  <si>
    <t>DESY IT</t>
  </si>
  <si>
    <t>TUM</t>
  </si>
  <si>
    <t>SBU</t>
  </si>
  <si>
    <t>Simulation production &amp; data processing software framework (IceProd), and simulation programs (detector response)</t>
  </si>
  <si>
    <t>UW Manager</t>
  </si>
  <si>
    <t>Director of Operations (TBD)</t>
  </si>
  <si>
    <t>Computing Infrastructure Manager</t>
  </si>
  <si>
    <t>Oscillations WG - Co Chair</t>
  </si>
  <si>
    <t>Laputop and software development; Snow correction for IceTop</t>
  </si>
  <si>
    <t>New SUSY Reconstruction, Simulation, Propagation, Monopole, Photonics, muon detection with IceTop</t>
  </si>
  <si>
    <t>NOWICKI, SARAH</t>
  </si>
  <si>
    <t>Comments v 15.0</t>
  </si>
  <si>
    <t>DE WITH, MEIKE</t>
  </si>
  <si>
    <t>PANDYA, HERSHAL</t>
  </si>
  <si>
    <t>KOIRALA, RAMESH</t>
  </si>
  <si>
    <t>SKKU</t>
  </si>
  <si>
    <t>BOSE, DEBANJAN</t>
  </si>
  <si>
    <t>Photon tracking / ice-properties calibration</t>
  </si>
  <si>
    <t>Reconstruction tools for PINGU</t>
  </si>
  <si>
    <t>JEONG, DONGVOUNG</t>
  </si>
  <si>
    <t>Institutional Lead</t>
  </si>
  <si>
    <t>Low-energy IceTop Extensions</t>
  </si>
  <si>
    <t>Calibration-Flasher Studies</t>
  </si>
  <si>
    <t>FACHS, THOMAS</t>
  </si>
  <si>
    <t>ZIEMANN, JAN</t>
  </si>
  <si>
    <t>Maintenance of the local IceCube MC Production</t>
  </si>
  <si>
    <t>PROPOSAL-IceProd integration and maintenance/support</t>
  </si>
  <si>
    <t>RUHE, TIM</t>
  </si>
  <si>
    <t>Physics filters</t>
  </si>
  <si>
    <t>SCHMITZ, MARTIN</t>
  </si>
  <si>
    <t>SCHERIAU, FLORIAN</t>
  </si>
  <si>
    <t>Oscillations WG chair</t>
  </si>
  <si>
    <t>M&amp;O/Upgrade planning</t>
  </si>
  <si>
    <t>FELDE, JOHN</t>
  </si>
  <si>
    <t>Implement near real time GRB analysis</t>
  </si>
  <si>
    <t>ARLEN, TIM</t>
  </si>
  <si>
    <t>Develop analysis tools for systematics study</t>
  </si>
  <si>
    <t>JOAO PEDRO DE ANDRES</t>
  </si>
  <si>
    <t xml:space="preserve">Simulation Production, IceSim vetting for LowEn </t>
  </si>
  <si>
    <t>Low energy reconstruction techniques for DeepCore</t>
  </si>
  <si>
    <t>PALCZEWSKI, TOMASZ</t>
  </si>
  <si>
    <t xml:space="preserve">Moni 2.0 development </t>
  </si>
  <si>
    <t>Dark Matter signal simulation</t>
  </si>
  <si>
    <t>Ice simulation</t>
  </si>
  <si>
    <t xml:space="preserve">SPE recalibration </t>
  </si>
  <si>
    <t>BadDomList  software maintenance</t>
  </si>
  <si>
    <t>Flashers</t>
  </si>
  <si>
    <t>L3 IC86-1/2 diffuse data stream</t>
  </si>
  <si>
    <t>REIMAN, RENE</t>
  </si>
  <si>
    <t>GPU Mass production on AC-RZ cluster</t>
  </si>
  <si>
    <t>FINLEY, CHAD</t>
  </si>
  <si>
    <t>IceCube camera system
events in Stockholm</t>
  </si>
  <si>
    <t>AHRENS, MARYON</t>
  </si>
  <si>
    <t>PhD-related work</t>
  </si>
  <si>
    <t>STTools, EventViewer</t>
  </si>
  <si>
    <t>BEATTY, JAMES</t>
  </si>
  <si>
    <t>PINGU Electronics and Calibration Development</t>
  </si>
  <si>
    <t xml:space="preserve">ANDERSON, TYLER
</t>
  </si>
  <si>
    <t>STAMATIKOS, MICHAEL</t>
  </si>
  <si>
    <t>GRB Analysis Tools</t>
  </si>
  <si>
    <t>SUTHERLAND, MICHAEL</t>
  </si>
  <si>
    <t>ADAMS, JENNI</t>
  </si>
  <si>
    <t>MUNAWARA, KIRAN</t>
  </si>
  <si>
    <t xml:space="preserve">DAUGHHETTEE, JACOB </t>
  </si>
  <si>
    <t>online / L2 / L3 processing for low energy group</t>
  </si>
  <si>
    <t>Reconstruction software</t>
  </si>
  <si>
    <t>Low energy simulation  production, event reconstruction</t>
  </si>
  <si>
    <t xml:space="preserve">Point source coordinator </t>
  </si>
  <si>
    <t xml:space="preserve">optimize the efficiency of
Simulation Production
</t>
  </si>
  <si>
    <t>Muongun</t>
  </si>
  <si>
    <t>CR WG co-chair</t>
  </si>
  <si>
    <t>BRETZ, HANS-PETER</t>
  </si>
  <si>
    <t>PINGU calibration studies</t>
  </si>
  <si>
    <t>MOHRMANN, LARS</t>
  </si>
  <si>
    <t>Likelihood fit package</t>
  </si>
  <si>
    <t>Data Storage &amp; Transfer</t>
  </si>
  <si>
    <t>STOESSL, ACHIM</t>
  </si>
  <si>
    <t>Organisation of outreach events in Stockholm</t>
  </si>
  <si>
    <t>Muon working group co-Chair</t>
  </si>
  <si>
    <t>MoU v15.0: October 2013</t>
  </si>
  <si>
    <r>
      <t>Federal Fiscal Year 2014</t>
    </r>
    <r>
      <rPr>
        <b/>
        <sz val="10"/>
        <rFont val="Verdana"/>
        <family val="2"/>
      </rPr>
      <t xml:space="preserve">
</t>
    </r>
    <r>
      <rPr>
        <sz val="10"/>
        <rFont val="Verdana"/>
        <family val="2"/>
      </rPr>
      <t>Oct. 2013 - Sep. 2014</t>
    </r>
  </si>
  <si>
    <t>Acoustic R&amp;D Support PINGU R&amp;D</t>
  </si>
  <si>
    <t>Maintain Moon shadow and Galactic center filters</t>
  </si>
  <si>
    <t>Developing / maintaining ANFlux</t>
  </si>
  <si>
    <t>Lünemann, Jan</t>
  </si>
  <si>
    <t>Low energy muon reconstruction</t>
  </si>
  <si>
    <t>Filter for mow energy muons</t>
  </si>
  <si>
    <t>ERLANGEN</t>
  </si>
  <si>
    <t>Generating background event simulation by Corsika</t>
  </si>
  <si>
    <t>Maintain Portia and the SC data filtering</t>
  </si>
  <si>
    <t>VAKHNINA, CATHERINE</t>
  </si>
  <si>
    <t>RELICH, MATTHEW</t>
  </si>
  <si>
    <t>Standard Candle data analysis for calibrating DOM and ice</t>
  </si>
  <si>
    <t xml:space="preserve">GAIOR, ROMAIN </t>
  </si>
  <si>
    <t>EHE online pipeline for gamma-ray follow-up</t>
  </si>
  <si>
    <t>VANDENBROUCKE, JUSTIN</t>
  </si>
  <si>
    <t>STRÖM, RICKARD</t>
  </si>
  <si>
    <t>KAUER, MATTHEW</t>
  </si>
  <si>
    <t>UNGER, LISA</t>
  </si>
  <si>
    <t>Tools development</t>
  </si>
  <si>
    <t>NBI</t>
  </si>
  <si>
    <t xml:space="preserve">DeepCore Veto </t>
  </si>
  <si>
    <t>KOSKINEN, JASON</t>
  </si>
  <si>
    <t>Low-energy/PINGU Simulation</t>
  </si>
  <si>
    <t>Low-energy WG Co-Chair</t>
  </si>
  <si>
    <t>Correlated Noise simulation</t>
  </si>
  <si>
    <t>MEDICI, MORTEN</t>
  </si>
  <si>
    <t>Absolute energy calibration of low-energy interactions</t>
  </si>
  <si>
    <t>SANDROOS, JOAKIM</t>
  </si>
  <si>
    <t>Particle identification in PINGU</t>
  </si>
  <si>
    <t>Clsim photon table production</t>
  </si>
  <si>
    <t>Calibrations with LED and minimum ionizing muons</t>
  </si>
  <si>
    <t>PINGU R&amp;D and software coordinator</t>
  </si>
  <si>
    <t>Monitoring development</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</si>
  <si>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</si>
  <si>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</si>
  <si>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</si>
  <si>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</si>
  <si>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</si>
  <si>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</si>
  <si>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</si>
  <si>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</si>
  <si>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</si>
  <si>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Surface Veto, IceCube extensions</t>
  </si>
  <si>
    <t>IceCube integration in Fittino/Astrofit</t>
  </si>
  <si>
    <t>Low energy Simulation Production</t>
  </si>
  <si>
    <t>Geant Simulations &amp; Light yield</t>
  </si>
  <si>
    <t>Light yield</t>
  </si>
  <si>
    <t>Global Likelihood Fits, KDE-tools</t>
  </si>
  <si>
    <t>GORA, DARIUSZ</t>
  </si>
  <si>
    <t>Online Filter Alerts / NToO program</t>
  </si>
  <si>
    <t xml:space="preserve">BERGHAUS, PATRICK </t>
  </si>
  <si>
    <t>Muon filter responsible for 2014, Online filtering</t>
  </si>
  <si>
    <t>Muon/WIMPs/Low Up Filter</t>
  </si>
  <si>
    <t>BSM WG Co-Chair</t>
  </si>
  <si>
    <t>Run Coordinator</t>
  </si>
  <si>
    <t>Veto simulation</t>
  </si>
  <si>
    <t>Event reconstruction, angular resolution</t>
  </si>
  <si>
    <t>UW CS</t>
  </si>
  <si>
    <t>Braun, Jim</t>
  </si>
  <si>
    <t>Analysis Coordinator</t>
  </si>
  <si>
    <t xml:space="preserve">IceCube Weekly call coordination </t>
  </si>
  <si>
    <t>Support Detector M&amp;O</t>
  </si>
  <si>
    <t>ALBERTA AD</t>
  </si>
  <si>
    <t>Host the 2014 Spring Collaboration Meeting</t>
  </si>
  <si>
    <t>MoU v16.0: March 2014</t>
  </si>
  <si>
    <r>
      <t>May
2010</t>
    </r>
    <r>
      <rPr>
        <b/>
        <i/>
        <sz val="8"/>
        <rFont val="Times New Roman"/>
        <family val="1"/>
      </rPr>
      <t xml:space="preserve">
</t>
    </r>
    <r>
      <rPr>
        <sz val="8"/>
        <rFont val="Times New Roman"/>
        <family val="1"/>
      </rPr>
      <t>MoU
8.3</t>
    </r>
  </si>
  <si>
    <r>
      <t>Sept
2010</t>
    </r>
    <r>
      <rPr>
        <b/>
        <i/>
        <sz val="8"/>
        <rFont val="Times New Roman"/>
        <family val="1"/>
      </rPr>
      <t xml:space="preserve">
</t>
    </r>
    <r>
      <rPr>
        <sz val="8"/>
        <rFont val="Times New Roman"/>
        <family val="1"/>
      </rPr>
      <t>MoU
9.0</t>
    </r>
  </si>
  <si>
    <r>
      <t>Apr
2011</t>
    </r>
    <r>
      <rPr>
        <b/>
        <i/>
        <sz val="8"/>
        <rFont val="Times New Roman"/>
        <family val="1"/>
      </rPr>
      <t xml:space="preserve">
</t>
    </r>
    <r>
      <rPr>
        <sz val="8"/>
        <rFont val="Times New Roman"/>
        <family val="1"/>
      </rPr>
      <t>MoU 10.0</t>
    </r>
  </si>
  <si>
    <r>
      <t xml:space="preserve">Sept 2011 </t>
    </r>
    <r>
      <rPr>
        <sz val="9"/>
        <rFont val="Times New Roman"/>
        <family val="1"/>
      </rPr>
      <t>MoU 11.0</t>
    </r>
  </si>
  <si>
    <r>
      <t>March
2012</t>
    </r>
    <r>
      <rPr>
        <b/>
        <i/>
        <sz val="8"/>
        <rFont val="Times New Roman"/>
        <family val="1"/>
      </rPr>
      <t xml:space="preserve">
</t>
    </r>
    <r>
      <rPr>
        <sz val="8"/>
        <rFont val="Times New Roman"/>
        <family val="1"/>
      </rPr>
      <t>MoU 12.0</t>
    </r>
  </si>
  <si>
    <r>
      <t>October
2012</t>
    </r>
    <r>
      <rPr>
        <b/>
        <i/>
        <sz val="8"/>
        <rFont val="Times New Roman"/>
        <family val="1"/>
      </rPr>
      <t xml:space="preserve">
</t>
    </r>
    <r>
      <rPr>
        <sz val="8"/>
        <rFont val="Times New Roman"/>
        <family val="1"/>
      </rPr>
      <t>MoU 13.1</t>
    </r>
  </si>
  <si>
    <r>
      <t>April
2013</t>
    </r>
    <r>
      <rPr>
        <b/>
        <i/>
        <sz val="8"/>
        <rFont val="Times New Roman"/>
        <family val="1"/>
      </rPr>
      <t xml:space="preserve">
</t>
    </r>
    <r>
      <rPr>
        <sz val="8"/>
        <rFont val="Times New Roman"/>
        <family val="1"/>
      </rPr>
      <t>MoU 14.0</t>
    </r>
  </si>
  <si>
    <r>
      <t>October
2013</t>
    </r>
    <r>
      <rPr>
        <b/>
        <i/>
        <sz val="8"/>
        <rFont val="Times New Roman"/>
        <family val="1"/>
      </rPr>
      <t xml:space="preserve">
</t>
    </r>
    <r>
      <rPr>
        <sz val="8"/>
        <rFont val="Times New Roman"/>
        <family val="1"/>
      </rPr>
      <t>MoU 15.0</t>
    </r>
  </si>
  <si>
    <r>
      <t>March
2014</t>
    </r>
    <r>
      <rPr>
        <b/>
        <i/>
        <sz val="8"/>
        <rFont val="Times New Roman"/>
        <family val="1"/>
      </rPr>
      <t xml:space="preserve">
</t>
    </r>
    <r>
      <rPr>
        <sz val="8"/>
        <rFont val="Times New Roman"/>
        <family val="1"/>
      </rPr>
      <t>MoU 16.0</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</si>
</sst>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s>
  <fonts count="64">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b/>
      <sz val="12"/>
      <name val="Verdana"/>
      <family val="2"/>
    </font>
    <font>
      <b/>
      <sz val="11"/>
      <name val="Verdana"/>
      <family val="2"/>
    </font>
    <font>
      <b/>
      <sz val="12"/>
      <color indexed="8"/>
      <name val="Arial"/>
      <family val="2"/>
    </font>
    <font>
      <sz val="11"/>
      <name val="Arial"/>
      <family val="2"/>
    </font>
    <font>
      <sz val="8"/>
      <color indexed="8"/>
      <name val="Arial"/>
      <family val="2"/>
    </font>
    <font>
      <sz val="9.25"/>
      <color indexed="8"/>
      <name val="Arial"/>
      <family val="2"/>
    </font>
    <font>
      <sz val="10"/>
      <color indexed="8"/>
      <name val="Calibri"/>
      <family val="2"/>
    </font>
    <font>
      <b/>
      <sz val="10"/>
      <color indexed="8"/>
      <name val="Calibri"/>
      <family val="2"/>
    </font>
    <font>
      <sz val="8.45"/>
      <color indexed="8"/>
      <name val="Calibri"/>
      <family val="2"/>
    </font>
    <font>
      <b/>
      <sz val="12"/>
      <color indexed="8"/>
      <name val="Calibri"/>
      <family val="2"/>
    </font>
    <font>
      <sz val="12"/>
      <color indexed="8"/>
      <name val="Arial"/>
      <family val="2"/>
    </font>
    <font>
      <b/>
      <sz val="11"/>
      <name val="Times New Roman"/>
      <family val="1"/>
    </font>
    <font>
      <b/>
      <i/>
      <sz val="8"/>
      <name val="Times New Roman"/>
      <family val="1"/>
    </font>
    <font>
      <sz val="8"/>
      <name val="Times New Roman"/>
      <family val="1"/>
    </font>
    <font>
      <sz val="9"/>
      <name val="Times New Roman"/>
      <family val="1"/>
    </font>
    <font>
      <sz val="12"/>
      <color indexed="8"/>
      <name val="Calibri"/>
      <family val="2"/>
    </font>
    <font>
      <b/>
      <sz val="10"/>
      <color indexed="9"/>
      <name val="Calibri"/>
      <family val="2"/>
    </font>
    <font>
      <sz val="10"/>
      <color indexed="8"/>
      <name val="Arial"/>
      <family val="2"/>
    </font>
    <font>
      <b/>
      <sz val="10"/>
      <color indexed="8"/>
      <name val="Arial"/>
      <family val="2"/>
    </font>
    <font>
      <b/>
      <sz val="11"/>
      <color indexed="8"/>
      <name val="Arial"/>
      <family val="2"/>
    </font>
    <font>
      <sz val="10"/>
      <color indexed="10"/>
      <name val="Microsoft Sans Serif"/>
      <family val="2"/>
    </font>
    <font>
      <sz val="8"/>
      <name val="Tahoma"/>
      <family val="2"/>
    </font>
    <font>
      <b/>
      <sz val="14"/>
      <color indexed="8"/>
      <name val="Calibri"/>
      <family val="2"/>
    </font>
    <font>
      <b/>
      <sz val="10"/>
      <color indexed="23"/>
      <name val="Calibri"/>
      <family val="2"/>
    </font>
    <font>
      <b/>
      <sz val="9"/>
      <color indexed="8"/>
      <name val="Calibri"/>
      <family val="2"/>
    </font>
    <font>
      <sz val="11"/>
      <name val="Calibri"/>
      <family val="2"/>
    </font>
    <font>
      <sz val="10"/>
      <color theme="1"/>
      <name val="Arial"/>
      <family val="2"/>
    </font>
    <font>
      <b/>
      <sz val="10"/>
      <color theme="1" tint="0.04998999834060669"/>
      <name val="Arial"/>
      <family val="2"/>
    </font>
    <font>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b/>
      <sz val="10"/>
      <color theme="1"/>
      <name val="Arial"/>
      <family val="2"/>
    </font>
    <font>
      <b/>
      <sz val="11"/>
      <color theme="1"/>
      <name val="Arial"/>
      <family val="2"/>
    </font>
    <font>
      <b/>
      <sz val="12"/>
      <color theme="1"/>
      <name val="Arial"/>
      <family val="2"/>
    </font>
    <font>
      <sz val="10"/>
      <color rgb="FFFF0000"/>
      <name val="Microsoft Sans Serif"/>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border>
    <border>
      <left style="thin">
        <color indexed="8"/>
      </left>
      <right style="thin">
        <color indexed="8"/>
      </right>
      <top style="thin">
        <color indexed="9"/>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8"/>
      </top>
      <bottom style="thin"/>
    </border>
    <border>
      <left style="thin"/>
      <right>
        <color indexed="63"/>
      </right>
      <top style="thin">
        <color indexed="8"/>
      </top>
      <bottom style="thin"/>
    </border>
    <border>
      <left style="thin"/>
      <right>
        <color indexed="63"/>
      </right>
      <top style="thin"/>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9"/>
      </top>
      <bottom style="thin">
        <color indexed="8"/>
      </bottom>
    </border>
    <border>
      <left>
        <color indexed="63"/>
      </left>
      <right>
        <color indexed="63"/>
      </right>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color indexed="8"/>
      </top>
      <bottom style="thin">
        <color indexed="9"/>
      </bottom>
    </border>
    <border>
      <left style="thin">
        <color indexed="8"/>
      </left>
      <right>
        <color indexed="63"/>
      </right>
      <top style="thin">
        <color indexed="9"/>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thin">
        <color indexed="55"/>
      </left>
      <right/>
      <top/>
      <bottom style="thin"/>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45">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1" fillId="0" borderId="14" xfId="0" applyFont="1" applyBorder="1" applyAlignment="1">
      <alignment vertical="top" wrapText="1"/>
    </xf>
    <xf numFmtId="0" fontId="0" fillId="0" borderId="10" xfId="0" applyFill="1" applyBorder="1" applyAlignment="1">
      <alignment/>
    </xf>
    <xf numFmtId="0" fontId="0" fillId="0" borderId="15" xfId="0" applyFill="1" applyBorder="1" applyAlignment="1">
      <alignment/>
    </xf>
    <xf numFmtId="0" fontId="0" fillId="0" borderId="10" xfId="0" applyBorder="1" applyAlignment="1">
      <alignment horizontal="center" textRotation="90" wrapText="1"/>
    </xf>
    <xf numFmtId="0" fontId="0" fillId="0" borderId="16" xfId="0" applyBorder="1" applyAlignment="1">
      <alignment horizontal="center" textRotation="90" wrapText="1"/>
    </xf>
    <xf numFmtId="0" fontId="0" fillId="0" borderId="0" xfId="0" applyFont="1" applyAlignment="1">
      <alignment/>
    </xf>
    <xf numFmtId="0" fontId="25" fillId="0" borderId="0" xfId="0" applyFont="1" applyAlignment="1">
      <alignment/>
    </xf>
    <xf numFmtId="2" fontId="1" fillId="0" borderId="14" xfId="0" applyNumberFormat="1" applyFont="1" applyFill="1" applyBorder="1" applyAlignment="1">
      <alignment/>
    </xf>
    <xf numFmtId="2" fontId="1" fillId="0" borderId="17" xfId="0" applyNumberFormat="1" applyFont="1" applyFill="1" applyBorder="1" applyAlignment="1">
      <alignment/>
    </xf>
    <xf numFmtId="2" fontId="1" fillId="5" borderId="14" xfId="0" applyNumberFormat="1" applyFont="1" applyFill="1" applyBorder="1" applyAlignment="1">
      <alignment/>
    </xf>
    <xf numFmtId="2" fontId="1" fillId="12" borderId="18" xfId="0" applyNumberFormat="1" applyFont="1" applyFill="1" applyBorder="1" applyAlignment="1">
      <alignment/>
    </xf>
    <xf numFmtId="0" fontId="1" fillId="0" borderId="0" xfId="0" applyFont="1" applyAlignment="1">
      <alignment/>
    </xf>
    <xf numFmtId="0" fontId="1" fillId="5" borderId="10" xfId="0" applyFont="1" applyFill="1" applyBorder="1" applyAlignment="1">
      <alignment/>
    </xf>
    <xf numFmtId="0" fontId="1" fillId="5" borderId="11" xfId="0" applyFont="1" applyFill="1" applyBorder="1" applyAlignment="1">
      <alignment/>
    </xf>
    <xf numFmtId="2" fontId="1" fillId="5" borderId="10" xfId="0" applyNumberFormat="1" applyFont="1" applyFill="1" applyBorder="1" applyAlignment="1">
      <alignment/>
    </xf>
    <xf numFmtId="2" fontId="1" fillId="5" borderId="16" xfId="0" applyNumberFormat="1"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6" xfId="0" applyFont="1" applyBorder="1" applyAlignment="1">
      <alignment horizontal="center"/>
    </xf>
    <xf numFmtId="0" fontId="0" fillId="0" borderId="0" xfId="0" applyFont="1" applyFill="1" applyAlignment="1">
      <alignment/>
    </xf>
    <xf numFmtId="0" fontId="26" fillId="0" borderId="0" xfId="0" applyFont="1" applyAlignment="1">
      <alignment/>
    </xf>
    <xf numFmtId="0" fontId="0" fillId="0" borderId="15" xfId="0" applyBorder="1" applyAlignment="1">
      <alignment/>
    </xf>
    <xf numFmtId="0" fontId="1" fillId="0" borderId="10" xfId="0" applyFont="1" applyBorder="1" applyAlignment="1">
      <alignment vertical="top" wrapText="1"/>
    </xf>
    <xf numFmtId="2" fontId="0" fillId="0" borderId="10" xfId="0" applyNumberFormat="1" applyFont="1" applyFill="1" applyBorder="1" applyAlignment="1">
      <alignment/>
    </xf>
    <xf numFmtId="2" fontId="0" fillId="0" borderId="16" xfId="0" applyNumberFormat="1" applyFont="1" applyFill="1" applyBorder="1" applyAlignment="1">
      <alignment/>
    </xf>
    <xf numFmtId="2" fontId="0" fillId="0" borderId="15" xfId="0" applyNumberFormat="1" applyFont="1" applyFill="1" applyBorder="1" applyAlignment="1">
      <alignment/>
    </xf>
    <xf numFmtId="2" fontId="0" fillId="0" borderId="0" xfId="0" applyNumberFormat="1" applyFont="1" applyFill="1" applyAlignment="1">
      <alignment/>
    </xf>
    <xf numFmtId="2" fontId="1" fillId="12" borderId="19" xfId="0" applyNumberFormat="1" applyFont="1" applyFill="1" applyBorder="1" applyAlignment="1">
      <alignment/>
    </xf>
    <xf numFmtId="2" fontId="1" fillId="12" borderId="20" xfId="0" applyNumberFormat="1" applyFont="1" applyFill="1" applyBorder="1" applyAlignment="1">
      <alignment/>
    </xf>
    <xf numFmtId="0" fontId="1" fillId="12" borderId="19" xfId="0" applyFont="1" applyFill="1" applyBorder="1" applyAlignment="1">
      <alignment/>
    </xf>
    <xf numFmtId="0" fontId="1" fillId="12" borderId="21" xfId="0" applyFont="1" applyFill="1" applyBorder="1" applyAlignment="1">
      <alignment/>
    </xf>
    <xf numFmtId="0" fontId="27" fillId="0" borderId="0" xfId="57" applyFont="1" applyProtection="1">
      <alignment/>
      <protection/>
    </xf>
    <xf numFmtId="0" fontId="19" fillId="0" borderId="0" xfId="57" applyProtection="1">
      <alignment/>
      <protection/>
    </xf>
    <xf numFmtId="0" fontId="27" fillId="0" borderId="22" xfId="57" applyFont="1" applyBorder="1" applyAlignment="1" applyProtection="1">
      <alignment horizontal="center" vertical="top" wrapText="1"/>
      <protection/>
    </xf>
    <xf numFmtId="2" fontId="27" fillId="0" borderId="22" xfId="57" applyNumberFormat="1" applyFont="1" applyBorder="1" applyProtection="1">
      <alignment/>
      <protection/>
    </xf>
    <xf numFmtId="9" fontId="27" fillId="0" borderId="22" xfId="57" applyNumberFormat="1" applyFont="1" applyBorder="1" applyProtection="1">
      <alignment/>
      <protection/>
    </xf>
    <xf numFmtId="9" fontId="29" fillId="0" borderId="22" xfId="57" applyNumberFormat="1" applyFont="1" applyBorder="1" applyProtection="1">
      <alignment/>
      <protection/>
    </xf>
    <xf numFmtId="0" fontId="26" fillId="0" borderId="0" xfId="0" applyFont="1" applyAlignment="1">
      <alignment/>
    </xf>
    <xf numFmtId="9" fontId="19" fillId="0" borderId="0" xfId="57" applyNumberFormat="1" applyProtection="1">
      <alignment/>
      <protection/>
    </xf>
    <xf numFmtId="0" fontId="27" fillId="0" borderId="22" xfId="57" applyFont="1" applyBorder="1" applyAlignment="1" applyProtection="1">
      <alignment horizontal="center" vertical="top" wrapText="1"/>
      <protection/>
    </xf>
    <xf numFmtId="175" fontId="27" fillId="0" borderId="22" xfId="57" applyNumberFormat="1" applyFont="1" applyBorder="1" applyProtection="1">
      <alignment/>
      <protection/>
    </xf>
    <xf numFmtId="175" fontId="29" fillId="0" borderId="22" xfId="57" applyNumberFormat="1" applyFont="1" applyBorder="1" applyProtection="1">
      <alignment/>
      <protection/>
    </xf>
    <xf numFmtId="0" fontId="54" fillId="0" borderId="0" xfId="0" applyFont="1" applyAlignment="1">
      <alignment/>
    </xf>
    <xf numFmtId="175" fontId="29" fillId="0" borderId="22" xfId="57" applyNumberFormat="1" applyFont="1" applyBorder="1" applyAlignment="1" applyProtection="1">
      <alignment horizontal="center"/>
      <protection/>
    </xf>
    <xf numFmtId="167" fontId="0" fillId="0" borderId="0" xfId="0" applyNumberFormat="1" applyAlignment="1">
      <alignment/>
    </xf>
    <xf numFmtId="0" fontId="28" fillId="0" borderId="23" xfId="57" applyFont="1" applyBorder="1" applyAlignment="1" applyProtection="1">
      <alignment horizontal="center" vertical="center" wrapText="1"/>
      <protection/>
    </xf>
    <xf numFmtId="0" fontId="55" fillId="0" borderId="10" xfId="0" applyFont="1" applyBorder="1" applyAlignment="1">
      <alignment vertical="top" wrapText="1"/>
    </xf>
    <xf numFmtId="0" fontId="56" fillId="0" borderId="13" xfId="0" applyFont="1" applyBorder="1" applyAlignment="1">
      <alignment vertical="center"/>
    </xf>
    <xf numFmtId="0" fontId="56" fillId="0" borderId="13" xfId="0" applyFont="1" applyBorder="1" applyAlignment="1">
      <alignment vertical="center" wrapText="1"/>
    </xf>
    <xf numFmtId="0" fontId="56" fillId="0" borderId="10" xfId="0" applyFont="1" applyBorder="1" applyAlignment="1">
      <alignment vertical="center"/>
    </xf>
    <xf numFmtId="0" fontId="56" fillId="0" borderId="10" xfId="0" applyFont="1" applyBorder="1" applyAlignment="1">
      <alignment vertical="center" wrapText="1"/>
    </xf>
    <xf numFmtId="2" fontId="56" fillId="0" borderId="14" xfId="0" applyNumberFormat="1" applyFont="1" applyBorder="1" applyAlignment="1">
      <alignment vertical="center"/>
    </xf>
    <xf numFmtId="2" fontId="56" fillId="0" borderId="17" xfId="0" applyNumberFormat="1" applyFont="1" applyBorder="1" applyAlignment="1">
      <alignment vertical="center"/>
    </xf>
    <xf numFmtId="0" fontId="56" fillId="0" borderId="15" xfId="0" applyFont="1" applyBorder="1" applyAlignment="1">
      <alignment vertical="center"/>
    </xf>
    <xf numFmtId="0" fontId="56" fillId="0" borderId="18" xfId="0" applyFont="1" applyBorder="1" applyAlignment="1">
      <alignment vertical="center"/>
    </xf>
    <xf numFmtId="0" fontId="55" fillId="6" borderId="10" xfId="0" applyFont="1" applyFill="1" applyBorder="1" applyAlignment="1">
      <alignment vertical="center"/>
    </xf>
    <xf numFmtId="2" fontId="55" fillId="6" borderId="16" xfId="0" applyNumberFormat="1" applyFont="1" applyFill="1" applyBorder="1" applyAlignment="1">
      <alignment vertical="center"/>
    </xf>
    <xf numFmtId="2" fontId="55" fillId="6" borderId="14" xfId="0" applyNumberFormat="1" applyFont="1" applyFill="1" applyBorder="1" applyAlignment="1">
      <alignment vertical="center"/>
    </xf>
    <xf numFmtId="0" fontId="55" fillId="17" borderId="10" xfId="0" applyFont="1" applyFill="1" applyBorder="1" applyAlignment="1">
      <alignment vertical="center" wrapText="1"/>
    </xf>
    <xf numFmtId="0" fontId="55" fillId="17" borderId="11" xfId="0" applyFont="1" applyFill="1" applyBorder="1" applyAlignment="1">
      <alignment vertical="center"/>
    </xf>
    <xf numFmtId="2" fontId="55" fillId="17" borderId="14" xfId="0" applyNumberFormat="1" applyFont="1" applyFill="1" applyBorder="1" applyAlignment="1">
      <alignment vertical="center"/>
    </xf>
    <xf numFmtId="0" fontId="56" fillId="0" borderId="24" xfId="0" applyFont="1" applyBorder="1" applyAlignment="1">
      <alignment vertical="center"/>
    </xf>
    <xf numFmtId="0" fontId="56" fillId="0" borderId="17" xfId="0" applyFont="1" applyBorder="1" applyAlignment="1">
      <alignment vertical="center"/>
    </xf>
    <xf numFmtId="2" fontId="56" fillId="0" borderId="25" xfId="0" applyNumberFormat="1" applyFont="1" applyBorder="1" applyAlignment="1">
      <alignment vertical="center"/>
    </xf>
    <xf numFmtId="0" fontId="55" fillId="5" borderId="10" xfId="0" applyFont="1" applyFill="1" applyBorder="1" applyAlignment="1">
      <alignment vertical="center"/>
    </xf>
    <xf numFmtId="0" fontId="55" fillId="5" borderId="11" xfId="0" applyFont="1" applyFill="1" applyBorder="1" applyAlignment="1">
      <alignment vertical="center" wrapText="1"/>
    </xf>
    <xf numFmtId="0" fontId="55" fillId="5" borderId="11" xfId="0" applyFont="1" applyFill="1" applyBorder="1" applyAlignment="1">
      <alignment vertical="center"/>
    </xf>
    <xf numFmtId="2" fontId="57" fillId="5" borderId="14" xfId="0" applyNumberFormat="1" applyFont="1" applyFill="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wrapText="1"/>
    </xf>
    <xf numFmtId="0" fontId="56" fillId="0" borderId="24" xfId="0" applyFont="1" applyBorder="1" applyAlignment="1">
      <alignment vertical="center" wrapText="1"/>
    </xf>
    <xf numFmtId="0" fontId="56" fillId="0" borderId="27" xfId="0" applyFont="1" applyBorder="1" applyAlignment="1">
      <alignment vertical="center"/>
    </xf>
    <xf numFmtId="0" fontId="56" fillId="0" borderId="28" xfId="0" applyFont="1" applyBorder="1" applyAlignment="1">
      <alignment vertical="center" wrapText="1"/>
    </xf>
    <xf numFmtId="0" fontId="56" fillId="0" borderId="28" xfId="0" applyFont="1" applyBorder="1" applyAlignment="1">
      <alignment vertical="center"/>
    </xf>
    <xf numFmtId="0" fontId="56" fillId="0" borderId="26" xfId="0" applyFont="1" applyBorder="1" applyAlignment="1">
      <alignment vertical="center" wrapText="1"/>
    </xf>
    <xf numFmtId="0" fontId="56" fillId="0" borderId="0" xfId="0" applyFont="1" applyAlignment="1">
      <alignment/>
    </xf>
    <xf numFmtId="0" fontId="56" fillId="0" borderId="13" xfId="0" applyFont="1" applyFill="1" applyBorder="1" applyAlignment="1">
      <alignment vertical="center" wrapText="1"/>
    </xf>
    <xf numFmtId="0" fontId="55" fillId="17" borderId="10" xfId="0" applyFont="1" applyFill="1" applyBorder="1" applyAlignment="1">
      <alignment vertical="top" wrapText="1"/>
    </xf>
    <xf numFmtId="0" fontId="55" fillId="5" borderId="29" xfId="0" applyFont="1" applyFill="1" applyBorder="1" applyAlignment="1">
      <alignment vertical="center"/>
    </xf>
    <xf numFmtId="0" fontId="55" fillId="5" borderId="30" xfId="0" applyFont="1" applyFill="1" applyBorder="1" applyAlignment="1">
      <alignment vertical="center" wrapText="1"/>
    </xf>
    <xf numFmtId="0" fontId="55" fillId="5" borderId="30" xfId="0" applyFont="1" applyFill="1" applyBorder="1" applyAlignment="1">
      <alignment vertical="center"/>
    </xf>
    <xf numFmtId="2" fontId="57" fillId="5" borderId="25" xfId="0" applyNumberFormat="1" applyFont="1" applyFill="1" applyBorder="1" applyAlignment="1">
      <alignment vertical="center"/>
    </xf>
    <xf numFmtId="2" fontId="56" fillId="0" borderId="18" xfId="0" applyNumberFormat="1" applyFont="1" applyBorder="1" applyAlignment="1">
      <alignment vertical="center"/>
    </xf>
    <xf numFmtId="0" fontId="55" fillId="12" borderId="31" xfId="0" applyFont="1" applyFill="1" applyBorder="1" applyAlignment="1">
      <alignment vertical="center"/>
    </xf>
    <xf numFmtId="0" fontId="55" fillId="12" borderId="31" xfId="0" applyFont="1" applyFill="1" applyBorder="1" applyAlignment="1">
      <alignment vertical="center"/>
    </xf>
    <xf numFmtId="2" fontId="58" fillId="12" borderId="32" xfId="0" applyNumberFormat="1" applyFont="1" applyFill="1" applyBorder="1" applyAlignment="1">
      <alignment vertical="center"/>
    </xf>
    <xf numFmtId="0" fontId="59" fillId="0" borderId="10" xfId="0" applyFont="1" applyBorder="1" applyAlignment="1">
      <alignment vertical="center" wrapText="1"/>
    </xf>
    <xf numFmtId="2" fontId="59" fillId="0" borderId="16" xfId="0" applyNumberFormat="1" applyFont="1" applyBorder="1" applyAlignment="1">
      <alignment vertical="center"/>
    </xf>
    <xf numFmtId="2" fontId="59" fillId="0" borderId="14" xfId="0" applyNumberFormat="1" applyFont="1" applyBorder="1" applyAlignment="1">
      <alignment vertical="center"/>
    </xf>
    <xf numFmtId="0" fontId="31" fillId="0" borderId="0" xfId="0" applyFont="1" applyAlignment="1">
      <alignment/>
    </xf>
    <xf numFmtId="0" fontId="1" fillId="18" borderId="33" xfId="0" applyFont="1" applyFill="1" applyBorder="1" applyAlignment="1">
      <alignment horizontal="center" vertical="center" wrapText="1"/>
    </xf>
    <xf numFmtId="0" fontId="1" fillId="0" borderId="0" xfId="0" applyFont="1" applyFill="1" applyAlignment="1">
      <alignment horizontal="center" vertical="center"/>
    </xf>
    <xf numFmtId="198" fontId="1" fillId="18" borderId="33" xfId="0" applyNumberFormat="1" applyFont="1" applyFill="1" applyBorder="1" applyAlignment="1">
      <alignment horizontal="center" vertical="center" wrapText="1"/>
    </xf>
    <xf numFmtId="198" fontId="56" fillId="0" borderId="14" xfId="0" applyNumberFormat="1" applyFont="1" applyBorder="1" applyAlignment="1">
      <alignment vertical="center"/>
    </xf>
    <xf numFmtId="198" fontId="56" fillId="0" borderId="17" xfId="0" applyNumberFormat="1" applyFont="1" applyBorder="1" applyAlignment="1">
      <alignment vertical="center"/>
    </xf>
    <xf numFmtId="198" fontId="55" fillId="6" borderId="14" xfId="0" applyNumberFormat="1" applyFont="1" applyFill="1" applyBorder="1" applyAlignment="1">
      <alignment vertical="center"/>
    </xf>
    <xf numFmtId="198" fontId="55" fillId="17" borderId="14" xfId="0" applyNumberFormat="1" applyFont="1" applyFill="1" applyBorder="1" applyAlignment="1">
      <alignment vertical="center"/>
    </xf>
    <xf numFmtId="198" fontId="56" fillId="0" borderId="25" xfId="0" applyNumberFormat="1" applyFont="1" applyBorder="1" applyAlignment="1">
      <alignment vertical="center"/>
    </xf>
    <xf numFmtId="198" fontId="57" fillId="5" borderId="14" xfId="0" applyNumberFormat="1" applyFont="1" applyFill="1" applyBorder="1" applyAlignment="1">
      <alignment vertical="center"/>
    </xf>
    <xf numFmtId="198" fontId="55" fillId="6" borderId="16" xfId="0" applyNumberFormat="1" applyFont="1" applyFill="1" applyBorder="1" applyAlignment="1">
      <alignment vertical="center"/>
    </xf>
    <xf numFmtId="198" fontId="59" fillId="0" borderId="14" xfId="0" applyNumberFormat="1" applyFont="1" applyBorder="1" applyAlignment="1">
      <alignment vertical="center"/>
    </xf>
    <xf numFmtId="198" fontId="57" fillId="5" borderId="25" xfId="0" applyNumberFormat="1" applyFont="1" applyFill="1" applyBorder="1" applyAlignment="1">
      <alignment vertical="center"/>
    </xf>
    <xf numFmtId="198" fontId="56" fillId="0" borderId="18" xfId="0" applyNumberFormat="1" applyFont="1" applyBorder="1" applyAlignment="1">
      <alignment vertical="center"/>
    </xf>
    <xf numFmtId="198" fontId="58" fillId="12" borderId="32" xfId="0" applyNumberFormat="1" applyFont="1" applyFill="1" applyBorder="1" applyAlignment="1">
      <alignment vertical="center"/>
    </xf>
    <xf numFmtId="198" fontId="56" fillId="0" borderId="0" xfId="0" applyNumberFormat="1" applyFont="1" applyAlignment="1">
      <alignment/>
    </xf>
    <xf numFmtId="0" fontId="59" fillId="0" borderId="0" xfId="0" applyFont="1" applyAlignment="1">
      <alignment/>
    </xf>
    <xf numFmtId="0" fontId="55" fillId="17" borderId="10" xfId="0" applyFont="1" applyFill="1" applyBorder="1" applyAlignment="1">
      <alignment vertical="center"/>
    </xf>
    <xf numFmtId="0" fontId="27" fillId="0" borderId="22" xfId="57"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0" fontId="60" fillId="0" borderId="10" xfId="0" applyFont="1" applyBorder="1" applyAlignment="1">
      <alignment vertical="top" wrapText="1"/>
    </xf>
    <xf numFmtId="0" fontId="60" fillId="19" borderId="34" xfId="0" applyFont="1" applyFill="1" applyBorder="1" applyAlignment="1">
      <alignment horizontal="center" vertical="center" wrapText="1"/>
    </xf>
    <xf numFmtId="0" fontId="60" fillId="7" borderId="35" xfId="0" applyFont="1" applyFill="1" applyBorder="1" applyAlignment="1">
      <alignment horizontal="center" vertical="center" wrapText="1"/>
    </xf>
    <xf numFmtId="0" fontId="60" fillId="20" borderId="35" xfId="0" applyFont="1" applyFill="1" applyBorder="1" applyAlignment="1">
      <alignment horizontal="center" vertical="center" wrapText="1"/>
    </xf>
    <xf numFmtId="0" fontId="60" fillId="21" borderId="36" xfId="0" applyFont="1" applyFill="1" applyBorder="1" applyAlignment="1">
      <alignment horizontal="center" vertical="center" wrapText="1"/>
    </xf>
    <xf numFmtId="0" fontId="60" fillId="0" borderId="33" xfId="0" applyFont="1" applyBorder="1" applyAlignment="1">
      <alignment horizontal="center" vertical="center" wrapText="1"/>
    </xf>
    <xf numFmtId="0" fontId="54" fillId="0" borderId="10" xfId="0" applyFont="1" applyBorder="1" applyAlignment="1">
      <alignment vertical="center"/>
    </xf>
    <xf numFmtId="0" fontId="54" fillId="0" borderId="10" xfId="0" applyFont="1" applyFill="1" applyBorder="1" applyAlignment="1">
      <alignment vertical="center"/>
    </xf>
    <xf numFmtId="0" fontId="54" fillId="0" borderId="10" xfId="0" applyFont="1" applyBorder="1" applyAlignment="1">
      <alignment vertical="center" wrapText="1"/>
    </xf>
    <xf numFmtId="0" fontId="54" fillId="0" borderId="37" xfId="0" applyFont="1" applyFill="1" applyBorder="1" applyAlignment="1">
      <alignment horizontal="right" vertical="center" wrapText="1"/>
    </xf>
    <xf numFmtId="2" fontId="54" fillId="0" borderId="16" xfId="0" applyNumberFormat="1" applyFont="1" applyBorder="1" applyAlignment="1">
      <alignment vertical="center"/>
    </xf>
    <xf numFmtId="2" fontId="54" fillId="0" borderId="14" xfId="0" applyNumberFormat="1" applyFont="1" applyBorder="1" applyAlignment="1">
      <alignment vertical="center"/>
    </xf>
    <xf numFmtId="0" fontId="54" fillId="0" borderId="13" xfId="0" applyFont="1" applyBorder="1" applyAlignment="1">
      <alignment vertical="center"/>
    </xf>
    <xf numFmtId="0" fontId="54" fillId="0" borderId="13" xfId="0" applyFont="1" applyFill="1" applyBorder="1" applyAlignment="1">
      <alignment vertical="center"/>
    </xf>
    <xf numFmtId="0" fontId="54" fillId="0" borderId="15" xfId="0" applyFont="1" applyFill="1" applyBorder="1" applyAlignment="1">
      <alignment vertical="center" wrapText="1"/>
    </xf>
    <xf numFmtId="2" fontId="54" fillId="0" borderId="15" xfId="0" applyNumberFormat="1" applyFont="1" applyBorder="1" applyAlignment="1">
      <alignment vertical="center"/>
    </xf>
    <xf numFmtId="2" fontId="54" fillId="0" borderId="0" xfId="0" applyNumberFormat="1" applyFont="1" applyAlignment="1">
      <alignment vertical="center"/>
    </xf>
    <xf numFmtId="2" fontId="54" fillId="0" borderId="17" xfId="0" applyNumberFormat="1" applyFont="1" applyBorder="1" applyAlignment="1">
      <alignment vertical="center"/>
    </xf>
    <xf numFmtId="2" fontId="54" fillId="0" borderId="10" xfId="0" applyNumberFormat="1" applyFont="1" applyBorder="1" applyAlignment="1">
      <alignment vertical="center"/>
    </xf>
    <xf numFmtId="0" fontId="54" fillId="0" borderId="15" xfId="0" applyFont="1" applyBorder="1" applyAlignment="1">
      <alignment vertical="center"/>
    </xf>
    <xf numFmtId="0" fontId="54" fillId="0" borderId="10" xfId="0" applyFont="1" applyFill="1" applyBorder="1" applyAlignment="1">
      <alignment vertical="center" wrapText="1"/>
    </xf>
    <xf numFmtId="0" fontId="54" fillId="0" borderId="14" xfId="0" applyFont="1" applyBorder="1" applyAlignment="1">
      <alignment vertical="center"/>
    </xf>
    <xf numFmtId="0" fontId="54" fillId="0" borderId="38" xfId="0" applyFont="1" applyBorder="1" applyAlignment="1">
      <alignment vertical="center"/>
    </xf>
    <xf numFmtId="0" fontId="54" fillId="0" borderId="19" xfId="0" applyFont="1" applyBorder="1" applyAlignment="1">
      <alignment vertical="center"/>
    </xf>
    <xf numFmtId="0" fontId="54" fillId="0" borderId="18" xfId="0" applyFont="1" applyBorder="1" applyAlignment="1">
      <alignment vertical="center"/>
    </xf>
    <xf numFmtId="0" fontId="54" fillId="0" borderId="39" xfId="0" applyFont="1" applyBorder="1" applyAlignment="1">
      <alignment vertical="center"/>
    </xf>
    <xf numFmtId="0" fontId="54" fillId="0" borderId="40" xfId="0" applyFont="1" applyBorder="1" applyAlignment="1">
      <alignment vertical="center"/>
    </xf>
    <xf numFmtId="2" fontId="54" fillId="0" borderId="10" xfId="0" applyNumberFormat="1" applyFont="1" applyFill="1" applyBorder="1" applyAlignment="1">
      <alignment vertical="center"/>
    </xf>
    <xf numFmtId="0" fontId="60" fillId="6" borderId="11" xfId="0" applyFont="1" applyFill="1" applyBorder="1" applyAlignment="1">
      <alignment vertical="center"/>
    </xf>
    <xf numFmtId="0" fontId="60" fillId="6" borderId="11" xfId="0" applyFont="1" applyFill="1" applyBorder="1" applyAlignment="1">
      <alignment vertical="center" wrapText="1"/>
    </xf>
    <xf numFmtId="0" fontId="60" fillId="6" borderId="16" xfId="0" applyFont="1" applyFill="1" applyBorder="1" applyAlignment="1">
      <alignment vertical="center" wrapText="1"/>
    </xf>
    <xf numFmtId="2" fontId="60" fillId="6" borderId="10" xfId="0" applyNumberFormat="1" applyFont="1" applyFill="1" applyBorder="1" applyAlignment="1">
      <alignment vertical="center"/>
    </xf>
    <xf numFmtId="2" fontId="60" fillId="6" borderId="16" xfId="0" applyNumberFormat="1" applyFont="1" applyFill="1" applyBorder="1" applyAlignment="1">
      <alignment vertical="center"/>
    </xf>
    <xf numFmtId="2" fontId="60" fillId="6" borderId="14" xfId="0" applyNumberFormat="1" applyFont="1" applyFill="1" applyBorder="1" applyAlignment="1">
      <alignment vertical="center"/>
    </xf>
    <xf numFmtId="2" fontId="54" fillId="0" borderId="16" xfId="0" applyNumberFormat="1" applyFont="1" applyFill="1" applyBorder="1" applyAlignment="1">
      <alignment vertical="center"/>
    </xf>
    <xf numFmtId="0" fontId="54" fillId="0" borderId="41" xfId="0" applyFont="1" applyBorder="1" applyAlignment="1">
      <alignment vertical="center"/>
    </xf>
    <xf numFmtId="0" fontId="54" fillId="0" borderId="15" xfId="0" applyFont="1" applyBorder="1" applyAlignment="1">
      <alignment vertical="center" wrapText="1"/>
    </xf>
    <xf numFmtId="0" fontId="60" fillId="17" borderId="11" xfId="0" applyFont="1" applyFill="1" applyBorder="1" applyAlignment="1">
      <alignment vertical="center"/>
    </xf>
    <xf numFmtId="0" fontId="60" fillId="17" borderId="11" xfId="0" applyFont="1" applyFill="1" applyBorder="1" applyAlignment="1">
      <alignment vertical="center" wrapText="1"/>
    </xf>
    <xf numFmtId="0" fontId="60" fillId="17" borderId="16" xfId="0" applyFont="1" applyFill="1" applyBorder="1" applyAlignment="1">
      <alignment vertical="center" wrapText="1"/>
    </xf>
    <xf numFmtId="2" fontId="60" fillId="17" borderId="10" xfId="0" applyNumberFormat="1" applyFont="1" applyFill="1" applyBorder="1" applyAlignment="1">
      <alignment vertical="center"/>
    </xf>
    <xf numFmtId="2" fontId="60" fillId="17" borderId="16" xfId="0" applyNumberFormat="1" applyFont="1" applyFill="1" applyBorder="1" applyAlignment="1">
      <alignment vertical="center"/>
    </xf>
    <xf numFmtId="2" fontId="60" fillId="17" borderId="14" xfId="0" applyNumberFormat="1" applyFont="1" applyFill="1" applyBorder="1" applyAlignment="1">
      <alignment vertical="center"/>
    </xf>
    <xf numFmtId="0" fontId="54" fillId="0" borderId="24" xfId="0" applyFont="1" applyBorder="1" applyAlignment="1">
      <alignment vertical="center"/>
    </xf>
    <xf numFmtId="0" fontId="54" fillId="0" borderId="14" xfId="0" applyFont="1" applyFill="1" applyBorder="1" applyAlignment="1">
      <alignment vertical="center"/>
    </xf>
    <xf numFmtId="0" fontId="54" fillId="0" borderId="17" xfId="0" applyFont="1" applyBorder="1" applyAlignment="1">
      <alignment vertical="center"/>
    </xf>
    <xf numFmtId="0" fontId="54" fillId="0" borderId="40" xfId="0" applyFont="1" applyFill="1" applyBorder="1" applyAlignment="1">
      <alignment vertical="center"/>
    </xf>
    <xf numFmtId="0" fontId="54" fillId="0" borderId="29" xfId="0" applyFont="1" applyBorder="1" applyAlignment="1">
      <alignment vertical="center" wrapText="1"/>
    </xf>
    <xf numFmtId="2" fontId="54" fillId="0" borderId="29" xfId="0" applyNumberFormat="1" applyFont="1" applyBorder="1" applyAlignment="1">
      <alignment vertical="center"/>
    </xf>
    <xf numFmtId="2" fontId="54" fillId="0" borderId="42" xfId="0" applyNumberFormat="1" applyFont="1" applyBorder="1" applyAlignment="1">
      <alignment vertical="center"/>
    </xf>
    <xf numFmtId="2" fontId="54" fillId="0" borderId="25" xfId="0" applyNumberFormat="1" applyFont="1" applyBorder="1" applyAlignment="1">
      <alignment vertical="center"/>
    </xf>
    <xf numFmtId="0" fontId="54" fillId="0" borderId="15" xfId="0" applyFont="1" applyFill="1" applyBorder="1" applyAlignment="1">
      <alignment vertical="center"/>
    </xf>
    <xf numFmtId="0" fontId="54" fillId="0" borderId="29" xfId="0" applyFont="1" applyBorder="1" applyAlignment="1">
      <alignment vertical="center"/>
    </xf>
    <xf numFmtId="0" fontId="54" fillId="0" borderId="25" xfId="0" applyFont="1" applyBorder="1" applyAlignment="1">
      <alignment vertical="center"/>
    </xf>
    <xf numFmtId="0" fontId="60" fillId="5" borderId="11" xfId="0" applyFont="1" applyFill="1" applyBorder="1" applyAlignment="1">
      <alignment vertical="center"/>
    </xf>
    <xf numFmtId="0" fontId="60" fillId="5" borderId="11" xfId="0" applyFont="1" applyFill="1" applyBorder="1" applyAlignment="1">
      <alignment vertical="center" wrapText="1"/>
    </xf>
    <xf numFmtId="0" fontId="60" fillId="5" borderId="16" xfId="0" applyFont="1" applyFill="1" applyBorder="1" applyAlignment="1">
      <alignment vertical="center" wrapText="1"/>
    </xf>
    <xf numFmtId="2" fontId="61" fillId="5" borderId="10" xfId="0" applyNumberFormat="1" applyFont="1" applyFill="1" applyBorder="1" applyAlignment="1">
      <alignment vertical="center"/>
    </xf>
    <xf numFmtId="2" fontId="61" fillId="5" borderId="16" xfId="0" applyNumberFormat="1" applyFont="1" applyFill="1" applyBorder="1" applyAlignment="1">
      <alignment vertical="center"/>
    </xf>
    <xf numFmtId="2" fontId="61" fillId="5" borderId="14" xfId="0" applyNumberFormat="1" applyFont="1" applyFill="1" applyBorder="1" applyAlignment="1">
      <alignment vertical="center"/>
    </xf>
    <xf numFmtId="0" fontId="54" fillId="0" borderId="43" xfId="0" applyFont="1" applyFill="1" applyBorder="1" applyAlignment="1">
      <alignment vertical="center"/>
    </xf>
    <xf numFmtId="2" fontId="60" fillId="0" borderId="10" xfId="0" applyNumberFormat="1" applyFont="1" applyFill="1" applyBorder="1" applyAlignment="1">
      <alignment vertical="center"/>
    </xf>
    <xf numFmtId="2" fontId="60" fillId="0" borderId="16" xfId="0" applyNumberFormat="1" applyFont="1" applyFill="1" applyBorder="1" applyAlignment="1">
      <alignment vertical="center"/>
    </xf>
    <xf numFmtId="0" fontId="54" fillId="0" borderId="44" xfId="0" applyFont="1" applyBorder="1" applyAlignment="1">
      <alignment vertical="center"/>
    </xf>
    <xf numFmtId="0" fontId="54" fillId="0" borderId="26" xfId="0" applyFont="1" applyBorder="1" applyAlignment="1">
      <alignment vertical="center"/>
    </xf>
    <xf numFmtId="0" fontId="54" fillId="0" borderId="29" xfId="0" applyFont="1" applyFill="1" applyBorder="1" applyAlignment="1">
      <alignment vertical="center"/>
    </xf>
    <xf numFmtId="0" fontId="54" fillId="0" borderId="29" xfId="0" applyFont="1" applyFill="1" applyBorder="1" applyAlignment="1">
      <alignment vertical="center" wrapText="1"/>
    </xf>
    <xf numFmtId="0" fontId="54" fillId="0" borderId="45" xfId="0" applyFont="1" applyBorder="1" applyAlignment="1">
      <alignment vertical="center"/>
    </xf>
    <xf numFmtId="0" fontId="54" fillId="0" borderId="46" xfId="0" applyFont="1" applyBorder="1" applyAlignment="1">
      <alignment vertical="center"/>
    </xf>
    <xf numFmtId="0" fontId="54" fillId="0" borderId="47" xfId="0" applyFont="1" applyBorder="1" applyAlignment="1">
      <alignment/>
    </xf>
    <xf numFmtId="0" fontId="54" fillId="0" borderId="43" xfId="0" applyFont="1" applyFill="1" applyBorder="1" applyAlignment="1">
      <alignment vertical="center" wrapText="1"/>
    </xf>
    <xf numFmtId="0" fontId="54" fillId="0" borderId="18" xfId="0" applyFont="1" applyFill="1" applyBorder="1" applyAlignment="1">
      <alignment vertical="center" wrapText="1"/>
    </xf>
    <xf numFmtId="0" fontId="54" fillId="0" borderId="48" xfId="0" applyFont="1" applyBorder="1" applyAlignment="1">
      <alignment vertical="center"/>
    </xf>
    <xf numFmtId="0" fontId="54" fillId="0" borderId="49" xfId="0" applyFont="1" applyBorder="1" applyAlignment="1">
      <alignment vertical="center"/>
    </xf>
    <xf numFmtId="0" fontId="54" fillId="0" borderId="49" xfId="0" applyFont="1" applyBorder="1" applyAlignment="1">
      <alignment vertical="center"/>
    </xf>
    <xf numFmtId="0" fontId="54" fillId="0" borderId="40" xfId="0" applyFont="1" applyBorder="1" applyAlignment="1">
      <alignment vertical="center"/>
    </xf>
    <xf numFmtId="0" fontId="60" fillId="5" borderId="30" xfId="0" applyFont="1" applyFill="1" applyBorder="1" applyAlignment="1">
      <alignment vertical="center"/>
    </xf>
    <xf numFmtId="0" fontId="60" fillId="5" borderId="30" xfId="0" applyFont="1" applyFill="1" applyBorder="1" applyAlignment="1">
      <alignment vertical="center" wrapText="1"/>
    </xf>
    <xf numFmtId="0" fontId="60" fillId="5" borderId="42" xfId="0" applyFont="1" applyFill="1" applyBorder="1" applyAlignment="1">
      <alignment vertical="center" wrapText="1"/>
    </xf>
    <xf numFmtId="2" fontId="61" fillId="5" borderId="29" xfId="0" applyNumberFormat="1" applyFont="1" applyFill="1" applyBorder="1" applyAlignment="1">
      <alignment vertical="center"/>
    </xf>
    <xf numFmtId="2" fontId="61" fillId="5" borderId="42" xfId="0" applyNumberFormat="1" applyFont="1" applyFill="1" applyBorder="1" applyAlignment="1">
      <alignment vertical="center"/>
    </xf>
    <xf numFmtId="2" fontId="61" fillId="5" borderId="25" xfId="0" applyNumberFormat="1" applyFont="1" applyFill="1" applyBorder="1" applyAlignment="1">
      <alignment vertical="center"/>
    </xf>
    <xf numFmtId="0" fontId="54" fillId="0" borderId="12" xfId="0" applyFont="1" applyFill="1" applyBorder="1" applyAlignment="1">
      <alignment vertical="center" wrapText="1"/>
    </xf>
    <xf numFmtId="0" fontId="54" fillId="0" borderId="19" xfId="0" applyFont="1" applyFill="1" applyBorder="1" applyAlignment="1">
      <alignment vertical="center"/>
    </xf>
    <xf numFmtId="0" fontId="54" fillId="0" borderId="18" xfId="0" applyFont="1" applyBorder="1" applyAlignment="1">
      <alignment vertical="center" wrapText="1"/>
    </xf>
    <xf numFmtId="2" fontId="54" fillId="0" borderId="19" xfId="0" applyNumberFormat="1" applyFont="1" applyBorder="1" applyAlignment="1">
      <alignment vertical="center"/>
    </xf>
    <xf numFmtId="2" fontId="54" fillId="0" borderId="20" xfId="0" applyNumberFormat="1" applyFont="1" applyBorder="1" applyAlignment="1">
      <alignment vertical="center"/>
    </xf>
    <xf numFmtId="2" fontId="54" fillId="0" borderId="18" xfId="0" applyNumberFormat="1" applyFont="1" applyBorder="1" applyAlignment="1">
      <alignment vertical="center"/>
    </xf>
    <xf numFmtId="2" fontId="54" fillId="0" borderId="0" xfId="0" applyNumberFormat="1" applyFont="1" applyBorder="1" applyAlignment="1">
      <alignment vertical="center"/>
    </xf>
    <xf numFmtId="0" fontId="54" fillId="0" borderId="25" xfId="0" applyFont="1" applyFill="1" applyBorder="1" applyAlignment="1">
      <alignment vertical="center"/>
    </xf>
    <xf numFmtId="0" fontId="54" fillId="0" borderId="28" xfId="0" applyFont="1" applyBorder="1" applyAlignment="1">
      <alignment vertical="center"/>
    </xf>
    <xf numFmtId="0" fontId="60" fillId="6" borderId="16" xfId="0" applyFont="1" applyFill="1" applyBorder="1" applyAlignment="1">
      <alignment vertical="center"/>
    </xf>
    <xf numFmtId="0" fontId="60" fillId="17" borderId="16" xfId="0" applyFont="1" applyFill="1" applyBorder="1" applyAlignment="1">
      <alignment vertical="center"/>
    </xf>
    <xf numFmtId="0" fontId="60" fillId="5" borderId="16" xfId="0" applyFont="1" applyFill="1" applyBorder="1" applyAlignment="1">
      <alignment vertical="center"/>
    </xf>
    <xf numFmtId="0" fontId="60" fillId="12" borderId="31" xfId="0" applyFont="1" applyFill="1" applyBorder="1" applyAlignment="1">
      <alignment vertical="center"/>
    </xf>
    <xf numFmtId="0" fontId="60" fillId="12" borderId="50" xfId="0" applyFont="1" applyFill="1" applyBorder="1" applyAlignment="1">
      <alignment vertical="center"/>
    </xf>
    <xf numFmtId="2" fontId="61" fillId="12" borderId="48" xfId="0" applyNumberFormat="1" applyFont="1" applyFill="1" applyBorder="1" applyAlignment="1">
      <alignment vertical="center"/>
    </xf>
    <xf numFmtId="2" fontId="61" fillId="12" borderId="50" xfId="0" applyNumberFormat="1" applyFont="1" applyFill="1" applyBorder="1" applyAlignment="1">
      <alignment vertical="center"/>
    </xf>
    <xf numFmtId="2" fontId="62" fillId="12" borderId="32" xfId="0" applyNumberFormat="1" applyFont="1" applyFill="1" applyBorder="1" applyAlignment="1">
      <alignment vertical="center"/>
    </xf>
    <xf numFmtId="2" fontId="54" fillId="0" borderId="0" xfId="0" applyNumberFormat="1" applyFont="1" applyAlignment="1">
      <alignment/>
    </xf>
    <xf numFmtId="0" fontId="59" fillId="0" borderId="10" xfId="0" applyFont="1" applyFill="1" applyBorder="1" applyAlignment="1">
      <alignment vertical="center"/>
    </xf>
    <xf numFmtId="0" fontId="54" fillId="0" borderId="13" xfId="0" applyFont="1" applyBorder="1" applyAlignment="1">
      <alignment vertical="center" wrapText="1"/>
    </xf>
    <xf numFmtId="0" fontId="59" fillId="0" borderId="10" xfId="0" applyFont="1" applyBorder="1" applyAlignment="1">
      <alignment vertical="center"/>
    </xf>
    <xf numFmtId="0" fontId="59" fillId="0" borderId="25" xfId="0" applyFont="1" applyFill="1" applyBorder="1" applyAlignment="1">
      <alignment vertical="center"/>
    </xf>
    <xf numFmtId="0" fontId="59" fillId="0" borderId="14" xfId="0" applyFont="1" applyBorder="1" applyAlignment="1">
      <alignment vertical="center"/>
    </xf>
    <xf numFmtId="0" fontId="59" fillId="0" borderId="38" xfId="0" applyFont="1" applyBorder="1" applyAlignment="1">
      <alignment vertical="center"/>
    </xf>
    <xf numFmtId="0" fontId="59" fillId="0" borderId="51" xfId="0" applyFont="1" applyBorder="1" applyAlignment="1">
      <alignment vertical="center"/>
    </xf>
    <xf numFmtId="0" fontId="59" fillId="0" borderId="10" xfId="0" applyFont="1" applyFill="1" applyBorder="1" applyAlignment="1">
      <alignment vertical="center" wrapText="1"/>
    </xf>
    <xf numFmtId="2" fontId="59" fillId="0" borderId="16" xfId="0" applyNumberFormat="1" applyFont="1" applyFill="1" applyBorder="1" applyAlignment="1">
      <alignment vertical="center"/>
    </xf>
    <xf numFmtId="2" fontId="59" fillId="0" borderId="0" xfId="0" applyNumberFormat="1" applyFont="1" applyAlignment="1">
      <alignment vertical="center"/>
    </xf>
    <xf numFmtId="2" fontId="59" fillId="0" borderId="17" xfId="0" applyNumberFormat="1" applyFont="1" applyBorder="1" applyAlignment="1">
      <alignment vertical="center"/>
    </xf>
    <xf numFmtId="0" fontId="59" fillId="0" borderId="15" xfId="0" applyFont="1" applyFill="1" applyBorder="1" applyAlignment="1">
      <alignment vertical="center" wrapText="1"/>
    </xf>
    <xf numFmtId="0" fontId="59" fillId="0" borderId="15" xfId="0" applyFont="1" applyBorder="1" applyAlignment="1">
      <alignment vertical="center"/>
    </xf>
    <xf numFmtId="0" fontId="59" fillId="0" borderId="18" xfId="0" applyFont="1" applyBorder="1" applyAlignment="1">
      <alignment vertical="center"/>
    </xf>
    <xf numFmtId="0" fontId="59" fillId="0" borderId="13" xfId="0" applyFont="1" applyBorder="1" applyAlignment="1">
      <alignment vertical="center"/>
    </xf>
    <xf numFmtId="2" fontId="59" fillId="0" borderId="10" xfId="0" applyNumberFormat="1" applyFont="1" applyBorder="1" applyAlignment="1">
      <alignment vertical="center"/>
    </xf>
    <xf numFmtId="0" fontId="59" fillId="0" borderId="24" xfId="0" applyFont="1" applyBorder="1" applyAlignment="1">
      <alignment vertical="center"/>
    </xf>
    <xf numFmtId="0" fontId="59" fillId="0" borderId="41" xfId="0" applyFont="1" applyBorder="1" applyAlignment="1">
      <alignment vertical="center"/>
    </xf>
    <xf numFmtId="0" fontId="59" fillId="0" borderId="28" xfId="0" applyFont="1" applyBorder="1" applyAlignment="1">
      <alignment vertical="center"/>
    </xf>
    <xf numFmtId="0" fontId="59" fillId="0" borderId="26" xfId="0" applyFont="1" applyBorder="1" applyAlignment="1">
      <alignment vertical="center"/>
    </xf>
    <xf numFmtId="2" fontId="59" fillId="0" borderId="10" xfId="0" applyNumberFormat="1" applyFont="1" applyFill="1" applyBorder="1" applyAlignment="1">
      <alignment vertical="center"/>
    </xf>
    <xf numFmtId="0" fontId="63" fillId="0" borderId="0" xfId="0" applyFont="1" applyFill="1" applyBorder="1" applyAlignment="1">
      <alignment/>
    </xf>
    <xf numFmtId="2" fontId="0" fillId="0" borderId="0" xfId="0" applyNumberFormat="1" applyAlignment="1">
      <alignment/>
    </xf>
    <xf numFmtId="199" fontId="39" fillId="0" borderId="52" xfId="0" applyNumberFormat="1" applyFont="1" applyBorder="1" applyAlignment="1">
      <alignment horizontal="center" vertical="center" wrapText="1"/>
    </xf>
    <xf numFmtId="175" fontId="29" fillId="0" borderId="22" xfId="57" applyNumberFormat="1" applyFont="1" applyBorder="1" applyAlignment="1" applyProtection="1">
      <alignment horizontal="center"/>
      <protection/>
    </xf>
    <xf numFmtId="0" fontId="28" fillId="0" borderId="0" xfId="57" applyFont="1" applyBorder="1" applyAlignment="1" applyProtection="1">
      <alignment horizontal="center" vertical="center" wrapText="1"/>
      <protection/>
    </xf>
    <xf numFmtId="0" fontId="28" fillId="0" borderId="0" xfId="57"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14">
    <dxf>
      <fill>
        <patternFill patternType="solid">
          <bgColor rgb="FFFFFF00"/>
        </patternFill>
      </fill>
      <border/>
    </dxf>
    <dxf>
      <font>
        <b/>
      </font>
      <border/>
    </dxf>
    <dxf>
      <alignment wrapText="1" readingOrder="0"/>
      <border/>
    </dxf>
    <dxf>
      <alignment vertical="top" readingOrder="0"/>
      <border/>
    </dxf>
    <dxf>
      <fill>
        <patternFill patternType="solid">
          <bgColor rgb="FFFF8080"/>
        </patternFill>
      </fill>
      <border/>
    </dxf>
    <dxf>
      <numFmt numFmtId="2" formatCode="0.00"/>
      <border/>
    </dxf>
    <dxf>
      <fill>
        <patternFill patternType="none">
          <bgColor indexed="65"/>
        </patternFill>
      </fill>
      <border/>
    </dxf>
    <dxf>
      <font>
        <color auto="1"/>
      </font>
      <border/>
    </dxf>
    <dxf>
      <alignment textRotation="90" readingOrder="0"/>
      <border/>
    </dxf>
    <dxf>
      <alignment vertical="bottom" readingOrder="0"/>
      <border/>
    </dxf>
    <dxf>
      <alignment horizontal="center" readingOrder="0"/>
      <border/>
    </dxf>
    <dxf>
      <fill>
        <patternFill patternType="solid">
          <bgColor rgb="FFCC99FF"/>
        </patternFill>
      </fill>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v16.0  March 2014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WBS'!$V$492:$Y$492</c:f>
            </c:strRef>
          </c:cat>
          <c:val>
            <c:numRef>
              <c:f>'M&amp;O activities sorted by WBS'!$V$493:$Y$493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WBS'!$V$492:$Y$492</c:f>
            </c:strRef>
          </c:cat>
          <c:val>
            <c:numRef>
              <c:f>'M&amp;O activities sorted by WBS'!$V$494:$Y$494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WBS'!$BJ$492:$BM$492</c:f>
            </c:strRef>
          </c:cat>
          <c:val>
            <c:numRef>
              <c:f>'M&amp;O activities sorted by WBS'!$BJ$493:$BM$493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WBS'!$BJ$492:$BM$492</c:f>
            </c:strRef>
          </c:cat>
          <c:val>
            <c:numRef>
              <c:f>'M&amp;O activities sorted by WBS'!$BJ$494:$BM$494</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WBS'!$AK$492:$AN$492</c:f>
            </c:strRef>
          </c:cat>
          <c:val>
            <c:numRef>
              <c:f>'M&amp;O activities sorted by WBS'!$AK$493:$AN$493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WBS'!$AQ$492:$AT$492</c:f>
            </c:strRef>
          </c:cat>
          <c:val>
            <c:numRef>
              <c:f>'M&amp;O activities sorted by WBS'!$AQ$493:$AT$493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WBS'!$T$519:$T$527</c:f>
            </c:strRef>
          </c:cat>
          <c:val>
            <c:numRef>
              <c:f>'M&amp;O activities sorted by WBS'!$X$519:$X$527</c:f>
            </c:numRef>
          </c:val>
        </c:ser>
        <c:overlap val="100"/>
        <c:gapWidth val="79"/>
        <c:axId val="48573101"/>
        <c:axId val="34504726"/>
      </c:barChart>
      <c:catAx>
        <c:axId val="48573101"/>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4504726"/>
        <c:crosses val="autoZero"/>
        <c:auto val="1"/>
        <c:lblOffset val="100"/>
        <c:tickLblSkip val="1"/>
        <c:noMultiLvlLbl val="0"/>
      </c:catAx>
      <c:valAx>
        <c:axId val="34504726"/>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857310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WBS'!$X$519:$X$527</c:f>
            </c:numRef>
          </c:val>
        </c:ser>
        <c:overlap val="-42"/>
        <c:gapWidth val="0"/>
        <c:axId val="42107079"/>
        <c:axId val="43419392"/>
      </c:barChart>
      <c:catAx>
        <c:axId val="42107079"/>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3419392"/>
        <c:crosses val="autoZero"/>
        <c:auto val="1"/>
        <c:lblOffset val="100"/>
        <c:tickLblSkip val="6"/>
        <c:noMultiLvlLbl val="0"/>
      </c:catAx>
      <c:valAx>
        <c:axId val="43419392"/>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210707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WBS'!$AC$492:$AF$492</c:f>
            </c:strRef>
          </c:cat>
          <c:val>
            <c:numRef>
              <c:f>'M&amp;O activities sorted by WBS'!$AC$493:$AF$493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WBS'!$AC$492:$AF$492</c:f>
            </c:strRef>
          </c:cat>
          <c:val>
            <c:numRef>
              <c:f>'M&amp;O activities sorted by WBS'!$AC$494:$AF$494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496</xdr:row>
      <xdr:rowOff>38100</xdr:rowOff>
    </xdr:from>
    <xdr:to>
      <xdr:col>25</xdr:col>
      <xdr:colOff>114300</xdr:colOff>
      <xdr:row>513</xdr:row>
      <xdr:rowOff>28575</xdr:rowOff>
    </xdr:to>
    <xdr:graphicFrame>
      <xdr:nvGraphicFramePr>
        <xdr:cNvPr id="1" name="Chart 307"/>
        <xdr:cNvGraphicFramePr/>
      </xdr:nvGraphicFramePr>
      <xdr:xfrm>
        <a:off x="12544425" y="106260900"/>
        <a:ext cx="0" cy="27432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495</xdr:row>
      <xdr:rowOff>142875</xdr:rowOff>
    </xdr:from>
    <xdr:to>
      <xdr:col>65</xdr:col>
      <xdr:colOff>266700</xdr:colOff>
      <xdr:row>512</xdr:row>
      <xdr:rowOff>142875</xdr:rowOff>
    </xdr:to>
    <xdr:graphicFrame>
      <xdr:nvGraphicFramePr>
        <xdr:cNvPr id="2" name="Chart 308"/>
        <xdr:cNvGraphicFramePr/>
      </xdr:nvGraphicFramePr>
      <xdr:xfrm>
        <a:off x="12544425" y="106203750"/>
        <a:ext cx="0" cy="27527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496</xdr:row>
      <xdr:rowOff>9525</xdr:rowOff>
    </xdr:from>
    <xdr:to>
      <xdr:col>40</xdr:col>
      <xdr:colOff>209550</xdr:colOff>
      <xdr:row>513</xdr:row>
      <xdr:rowOff>0</xdr:rowOff>
    </xdr:to>
    <xdr:graphicFrame>
      <xdr:nvGraphicFramePr>
        <xdr:cNvPr id="3" name="Chart 307"/>
        <xdr:cNvGraphicFramePr/>
      </xdr:nvGraphicFramePr>
      <xdr:xfrm>
        <a:off x="12544425" y="106232325"/>
        <a:ext cx="0" cy="2743200"/>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496</xdr:row>
      <xdr:rowOff>9525</xdr:rowOff>
    </xdr:from>
    <xdr:to>
      <xdr:col>46</xdr:col>
      <xdr:colOff>9525</xdr:colOff>
      <xdr:row>513</xdr:row>
      <xdr:rowOff>0</xdr:rowOff>
    </xdr:to>
    <xdr:graphicFrame>
      <xdr:nvGraphicFramePr>
        <xdr:cNvPr id="4" name="Chart 307"/>
        <xdr:cNvGraphicFramePr/>
      </xdr:nvGraphicFramePr>
      <xdr:xfrm>
        <a:off x="12544425" y="106232325"/>
        <a:ext cx="0" cy="2743200"/>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496</xdr:row>
      <xdr:rowOff>9525</xdr:rowOff>
    </xdr:from>
    <xdr:to>
      <xdr:col>52</xdr:col>
      <xdr:colOff>9525</xdr:colOff>
      <xdr:row>513</xdr:row>
      <xdr:rowOff>0</xdr:rowOff>
    </xdr:to>
    <xdr:graphicFrame>
      <xdr:nvGraphicFramePr>
        <xdr:cNvPr id="5" name="Chart 307"/>
        <xdr:cNvGraphicFramePr/>
      </xdr:nvGraphicFramePr>
      <xdr:xfrm>
        <a:off x="12544425" y="106232325"/>
        <a:ext cx="0" cy="2743200"/>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496</xdr:row>
      <xdr:rowOff>9525</xdr:rowOff>
    </xdr:from>
    <xdr:to>
      <xdr:col>58</xdr:col>
      <xdr:colOff>9525</xdr:colOff>
      <xdr:row>513</xdr:row>
      <xdr:rowOff>0</xdr:rowOff>
    </xdr:to>
    <xdr:graphicFrame>
      <xdr:nvGraphicFramePr>
        <xdr:cNvPr id="6" name="Chart 307"/>
        <xdr:cNvGraphicFramePr/>
      </xdr:nvGraphicFramePr>
      <xdr:xfrm>
        <a:off x="12544425" y="106232325"/>
        <a:ext cx="0" cy="2743200"/>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532</xdr:row>
      <xdr:rowOff>95250</xdr:rowOff>
    </xdr:from>
    <xdr:to>
      <xdr:col>26</xdr:col>
      <xdr:colOff>228600</xdr:colOff>
      <xdr:row>551</xdr:row>
      <xdr:rowOff>95250</xdr:rowOff>
    </xdr:to>
    <xdr:graphicFrame>
      <xdr:nvGraphicFramePr>
        <xdr:cNvPr id="7" name="Chart 1"/>
        <xdr:cNvGraphicFramePr/>
      </xdr:nvGraphicFramePr>
      <xdr:xfrm>
        <a:off x="12544425" y="115862100"/>
        <a:ext cx="0" cy="3076575"/>
      </xdr:xfrm>
      <a:graphic>
        <a:graphicData uri="http://schemas.openxmlformats.org/drawingml/2006/chart">
          <c:chart xmlns:c="http://schemas.openxmlformats.org/drawingml/2006/chart" r:id="rId7"/>
        </a:graphicData>
      </a:graphic>
    </xdr:graphicFrame>
    <xdr:clientData/>
  </xdr:twoCellAnchor>
  <xdr:twoCellAnchor>
    <xdr:from>
      <xdr:col>35</xdr:col>
      <xdr:colOff>695325</xdr:colOff>
      <xdr:row>547</xdr:row>
      <xdr:rowOff>133350</xdr:rowOff>
    </xdr:from>
    <xdr:to>
      <xdr:col>37</xdr:col>
      <xdr:colOff>57150</xdr:colOff>
      <xdr:row>549</xdr:row>
      <xdr:rowOff>47625</xdr:rowOff>
    </xdr:to>
    <xdr:sp>
      <xdr:nvSpPr>
        <xdr:cNvPr id="8" name="TextBox 2"/>
        <xdr:cNvSpPr txBox="1">
          <a:spLocks noChangeArrowheads="1"/>
        </xdr:cNvSpPr>
      </xdr:nvSpPr>
      <xdr:spPr>
        <a:xfrm>
          <a:off x="12544425" y="118329075"/>
          <a:ext cx="0" cy="238125"/>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26</xdr:col>
      <xdr:colOff>66675</xdr:colOff>
      <xdr:row>547</xdr:row>
      <xdr:rowOff>47625</xdr:rowOff>
    </xdr:from>
    <xdr:to>
      <xdr:col>35</xdr:col>
      <xdr:colOff>885825</xdr:colOff>
      <xdr:row>550</xdr:row>
      <xdr:rowOff>9525</xdr:rowOff>
    </xdr:to>
    <xdr:sp>
      <xdr:nvSpPr>
        <xdr:cNvPr id="9" name="TextBox 13"/>
        <xdr:cNvSpPr txBox="1">
          <a:spLocks noChangeArrowheads="1"/>
        </xdr:cNvSpPr>
      </xdr:nvSpPr>
      <xdr:spPr>
        <a:xfrm>
          <a:off x="12544425" y="118243350"/>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558</xdr:row>
      <xdr:rowOff>133350</xdr:rowOff>
    </xdr:from>
    <xdr:to>
      <xdr:col>25</xdr:col>
      <xdr:colOff>152400</xdr:colOff>
      <xdr:row>577</xdr:row>
      <xdr:rowOff>133350</xdr:rowOff>
    </xdr:to>
    <xdr:graphicFrame>
      <xdr:nvGraphicFramePr>
        <xdr:cNvPr id="10" name="Chart 14"/>
        <xdr:cNvGraphicFramePr/>
      </xdr:nvGraphicFramePr>
      <xdr:xfrm>
        <a:off x="12544425" y="120110250"/>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496</xdr:row>
      <xdr:rowOff>0</xdr:rowOff>
    </xdr:from>
    <xdr:to>
      <xdr:col>33</xdr:col>
      <xdr:colOff>400050</xdr:colOff>
      <xdr:row>512</xdr:row>
      <xdr:rowOff>161925</xdr:rowOff>
    </xdr:to>
    <xdr:graphicFrame>
      <xdr:nvGraphicFramePr>
        <xdr:cNvPr id="11" name="Chart 307"/>
        <xdr:cNvGraphicFramePr/>
      </xdr:nvGraphicFramePr>
      <xdr:xfrm>
        <a:off x="12544425" y="106222800"/>
        <a:ext cx="0" cy="2752725"/>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M482"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0">
        <s v="2.1.1 Administration"/>
        <s v="2.1.2 Engineering And R&amp;D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Icetop Operations"/>
        <s v="2.2.10 Supernova Operations"/>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5 Data Quality, Reconstruction &amp; Simulation Tools"/>
        <s v="2.4 Triggering And Filtering"/>
      </sharedItems>
    </cacheField>
    <cacheField name="US / Non-US">
      <sharedItems containsBlank="1" containsMixedTypes="0" count="5">
        <s v="US"/>
        <s v="Non-US"/>
        <s v="WBS L3 Total"/>
        <s v=""/>
        <m/>
      </sharedItems>
    </cacheField>
    <cacheField name="Institution">
      <sharedItems containsBlank="1" containsMixedTypes="0" count="52">
        <s v="LBNL"/>
        <s v="UWRF"/>
        <s v="PSU"/>
        <s v="UCB"/>
        <s v="UD"/>
        <s v="UMD"/>
        <s v="SBU"/>
        <s v="UW"/>
        <s v="US Total"/>
        <s v="ALBERTA"/>
        <s v="DESY"/>
        <s v="DPNC"/>
        <s v="ERLANGEN"/>
        <s v="SU"/>
        <s v="UC"/>
        <s v="ULB"/>
        <s v="UU"/>
        <s v="VUB"/>
        <s v="WUPPERTAL"/>
        <s v="RWTH"/>
        <s v="MAINZ"/>
        <s v="BOCHUM"/>
        <s v="Non-US Total"/>
        <s v=""/>
        <s v="OSU"/>
        <s v="BONN"/>
        <s v="SKKU"/>
        <s v="GENT"/>
        <s v="UMH"/>
        <m/>
        <s v="CAU"/>
        <s v="GTECH"/>
        <s v="KU"/>
        <s v="SUBR"/>
        <s v="UA"/>
        <s v="UAA"/>
        <s v="UCI"/>
        <s v="CHIBA"/>
        <s v="DTMND"/>
        <s v="TUM"/>
        <s v="UOX"/>
        <s v="NBI"/>
        <s v="Toronto"/>
        <s v="ADELAIDE"/>
        <s v="HUMBOLDT"/>
        <s v="MPI"/>
        <s v="EPFL"/>
        <s v="StonyBrook"/>
        <s v="BARBADOS"/>
        <s v="KE"/>
        <s v="Munchen"/>
        <s v="DPNC Geneva"/>
      </sharedItems>
    </cacheField>
    <cacheField name="Labor Cat.">
      <sharedItems containsBlank="1" containsMixedTypes="0" count="15">
        <s v="KE"/>
        <s v="SC"/>
        <s v="PO"/>
        <s v="MA"/>
        <s v="AD"/>
        <s v=""/>
        <s v="EN"/>
        <s v="GR"/>
        <m/>
        <s v="IT"/>
        <s v="WO"/>
        <s v="CS"/>
        <s v="DH"/>
        <s v="SE"/>
        <s v="TE"/>
      </sharedItems>
    </cacheField>
    <cacheField name="Names">
      <sharedItems containsBlank="1" containsMixedTypes="0" count="359">
        <s v="KLEIN,SPENCER"/>
        <s v="MADSEN, JIM"/>
        <s v="DEYOUNG, TYCE"/>
        <s v="FILIMONOV, KIRILL"/>
        <s v="WOSCHNAGG, KURT"/>
        <s v="GAISSER, TOM"/>
        <s v="STANEV, TODOR"/>
        <s v="SULLIVAN, GREG"/>
        <s v="BLAUFUSS, ERIK"/>
        <s v="OLIVAS, ALEX"/>
        <s v="WISSING, HENRIKE"/>
        <s v="KIRYLUK,JOANNA"/>
        <s v="HALZEN, FRANCIS"/>
        <s v="KARLE, ALBRECHT"/>
        <s v="VANDENBROUCKE, JUSTIN"/>
        <s v="UW Manager"/>
        <s v="MERINO, GONZALO"/>
        <s v="PELES, ADI"/>
        <s v="VAKHNINA, CATHERINE"/>
        <s v=""/>
        <s v="GRANT, DARREN"/>
        <s v="ALBERTA AD"/>
        <s v="ACKERMANN, MARKUS"/>
        <s v="MONTARULI, TERESA"/>
        <s v="KAPPES, ALEXANDER"/>
        <s v="FINLEY, CHAD"/>
        <s v="HULTQVIST, KLAS"/>
        <s v="FINLEY, CHAD SU"/>
        <s v="WALCK, CHRISTIAN"/>
        <s v="ADAMS, JENNI"/>
        <s v="HANSON, KAEL"/>
        <s v="BOTNER, OLGA"/>
        <s v="DE LOS HEROS, CARLOS"/>
        <s v="HALLGREN, ALLAN"/>
        <s v="DE CLERCQ, CATHERINE"/>
        <s v="HELBING, KLAUS"/>
        <s v="WIEBUSCH, CHRISTOPHER"/>
        <s v="KOPKE, LUTZ"/>
        <s v="TJUS, JULIA"/>
        <s v="COWEN, DOUG"/>
        <s v="BEATTY, JAMES"/>
        <s v="ANDERSON, TYLER&#10;"/>
        <s v="HOFFMAN, KARA"/>
        <s v="DUVERNOIS, MICHAEL"/>
        <s v="LAUNDRIE, ANDREW"/>
        <s v="SANDSTROM, PERRY"/>
        <s v="HAUGEN, JAMES"/>
        <s v="NAHNHAUER, ROLF"/>
        <s v="KARG, TIMO"/>
        <s v="BRETZ, HANS-PETER"/>
        <s v="BOSSER, SEBASTIAN"/>
        <s v="AUFFENBERG, JAN"/>
        <s v="HEINEN, DIRK"/>
        <s v="BOSE, DEBANJAN"/>
        <s v="O’MURCHADHA, AONGUS"/>
        <s v="MEURES, THOMAS"/>
        <s v="UGENT SC"/>
        <s v="UGENT GR"/>
        <s v="PRICE, BUFORD"/>
        <s v="UMD KE"/>
        <s v="Bacque, Laurel"/>
        <s v="BRAVO G​ALLART, S​ILVIA​"/>
        <s v="Madsen, Megan"/>
        <s v="UWRF AD"/>
        <s v="HULTH, PER OLOF"/>
        <s v="ROTT, CARSTEN"/>
        <m/>
        <s v="NYGREN,DAVID R"/>
        <s v="KELLEY, JOHN"/>
        <s v="KOHNEN, GEORGES"/>
        <s v="Auer, Ralf"/>
        <s v="KAUER, MATTHEW"/>
        <s v="UW Winter Overs"/>
        <s v="UC GR"/>
        <s v="STEZELBERGER,THORSTEN"/>
        <s v="SECKEL, DAVID"/>
        <s v="Frere, Michael"/>
        <s v="GLOWACKI, DAVID"/>
        <s v="UW CS"/>
        <s v="WEAVER, CHRISTOPHER"/>
        <s v="HEEREMAN, DAVID"/>
        <s v="DeWasseige, Gwen"/>
        <s v="PINAT, ELISA"/>
        <s v="Schmidt, Torsten"/>
        <s v="RICHMAN, MIKE"/>
        <s v="WISNIEWSKI, PAUL"/>
        <s v="JAPARIDZE, GEORGE"/>
        <s v="CASEY, JAMES"/>
        <s v="BESSON, DAVE"/>
        <s v="LESIAK-BZDAK, MARIOLA"/>
        <s v="CHANG, HYON HA"/>
        <s v="ARLEN, TIM"/>
        <s v="DUNKMAN, MATT"/>
        <s v="TER-ANTONYAN, SAMVEL"/>
        <s v="PALCZEWSKI, TOMASZ"/>
        <s v="RAWLINS, KATHERINE"/>
        <s v="UCB SC"/>
        <s v="SILVERSTRI, ANDREA"/>
        <s v="HANSON, JORDAN"/>
        <s v="UMD GR"/>
        <s v="UW PO"/>
        <s v="UW GR"/>
        <s v="CHIBA GR"/>
        <s v="DESY SC"/>
        <s v="DESY GR"/>
        <s v="DTMD GR"/>
        <s v="MPI GR"/>
        <s v="BLUMENTHAL, JAN"/>
        <s v="PAUL, LARRISA"/>
        <s v="RWTH GR"/>
        <s v="JEONG, DONGVOUNG"/>
        <s v="SU GR"/>
        <s v="ULB GR"/>
        <s v="SARKAR, SUBIR"/>
        <s v="STRÖM, RICKARD"/>
        <s v="UNGER, LISA"/>
        <s v="TAAVOLA, HENRIC"/>
        <s v="VUB PO"/>
        <s v="VUB GR"/>
        <s v="WUPPERTAL GR"/>
        <s v="UM GR"/>
        <s v="ASEN, CHRISTOV"/>
        <s v="RAAMEZ MOHAMED"/>
        <s v="UBONN GR"/>
        <s v="SABA, ISAAC"/>
        <s v="LARSON, MICHAEL"/>
        <s v="MEDICI, MORTEN"/>
        <s v="WILLIAMS, DAWN"/>
        <s v="XU, DONGLIAN"/>
        <s v="PEPPER, JAMES"/>
        <s v="WENDT, CHRISTOPHER"/>
        <s v="FEINTZIG, JACOB"/>
        <s v="JERO, KYLE"/>
        <s v="STOESSL, ACHIM"/>
        <s v="TILAV, SERAP"/>
        <s v="RIEDEL, BENEDIKT"/>
        <s v="KROLL, GÖSTA"/>
        <s v="EBERHARD, BENJAMIN"/>
        <s v="BAUM, VOLKER"/>
        <s v="HELLAUER, ROBERT"/>
        <s v="Straszheim, Troy"/>
        <s v="UMD CS"/>
        <s v="MAUNU, RYAN"/>
        <s v="DIAZ-VELEZ, JUAN CARLOS"/>
        <s v="Braun, Jim"/>
        <s v="FADIRAN, OLADIPO"/>
        <s v="BOERSMA, DAVID"/>
        <s v="RICHARDS, JOHN"/>
        <s v="BELLINGER, JIM"/>
        <s v="MEADE, PATRICK"/>
        <s v="JOAO PEDRO DE ANDRES"/>
        <s v="UMD IT"/>
        <s v="STOCK, BEN"/>
        <s v="Barnet, Steve"/>
        <s v="BRIK, VLADIMIR"/>
        <s v="DESY IT"/>
        <s v="PIELOTH, DAMIAN"/>
        <s v="SU SC"/>
        <s v="SANTANDER, MARCOS"/>
        <s v="DAUGHHETTEE, JACOB "/>
        <s v="FELDE, JOHN"/>
        <s v="SUTHERLAND, MICHAEL"/>
        <s v="TAMBURRO, ALESSIO"/>
        <s v="CHEUNG, ELIM"/>
        <s v="DESIATI, PAOLO"/>
        <s v="DAY, MELANIE"/>
        <s v="MCNALLY, FRANK"/>
        <s v="SCHULTZ, DAVID"/>
        <s v="GORA, DARIUSZ"/>
        <s v="ZIEMANN, JAN"/>
        <s v="REIMAN, RENE"/>
        <s v="VEHRING, MARKUS"/>
        <s v="LEIF RADEL"/>
        <s v="AMARY, SAMIR"/>
        <s v="NOWICKI, SARAH"/>
        <s v="WIEBE, KLAUS"/>
        <s v="KEIICHI MASE"/>
        <s v="KOSKINEN, JASON"/>
        <s v="CLARK, KENNETH"/>
        <s v="TABOADA, IGNACIO"/>
        <s v="BERGHAUS, PATRICK "/>
        <s v="SEUNARINE, SURUJ "/>
        <s v="BOHM,&#10;CHRISTIAN"/>
        <s v="ISHIHARA, AYA"/>
        <s v="MUNAWARA, KIRAN"/>
        <s v="ZOLL, MARCEL"/>
        <s v="AHRENS, MARYON"/>
        <s v="KUNNEN JAN "/>
        <s v="RUHE, TIM"/>
        <s v="SCHMITZ, MARTIN"/>
        <s v="SCHERIAU, FLORIAN"/>
        <s v="AGUILAR SANCHEZ JUAN ANTONIO "/>
        <s v="VALLECORSA, SOFIA"/>
        <s v="VOGE, MARKUS"/>
        <s v="STASIK, ALEXANDER"/>
        <s v="FAZELY, ALI"/>
        <s v="XIANWU, XU"/>
        <s v="STAMATIKOS, MICHAEL"/>
        <s v="GONZALEZ, JAVIER"/>
        <s v="RUZYBAEV , BAKHTIYAR"/>
        <s v="PANDYA, HERSHAL"/>
        <s v="KOIRALA, RAMESH"/>
        <s v="CHIRKIN, DMITRY"/>
        <s v="HOSHINA, KOTOYO"/>
        <s v="VAN SANTEN, JACOB"/>
        <s v="KOPPER, CLAUDIO"/>
        <s v="RIEDEL, BENEDICT"/>
        <s v="FACHS, THOMAS"/>
        <s v="FLIS, SAMUEL"/>
        <s v="SCHöNEBERG, SEBASTIAN"/>
        <s v="CLASSEN, LEW"/>
        <s v="KOWALSKI, MAREK"/>
        <s v="SEBASTIAN SCHÖNEN"/>
        <s v="MIARECKI, SANDRA "/>
        <s v="BINDER, GARY"/>
        <s v="TESIC, GORDANA"/>
        <s v="TOALE, PATRICK"/>
        <s v="NIEDERHAUSEN, HANS"/>
        <s v="NEILSON, NAOKO"/>
        <s v="GLADSTONE, LAURA"/>
        <s v="HILL, GARY"/>
        <s v="WHELAN, BEN"/>
        <s v="AARTSEN, MARK"/>
        <s v="WOOD, TANIA"/>
        <s v="YOSHIDA, SHIGERU"/>
        <s v="RELICH, MATTHEW"/>
        <s v="GAIOR, ROMAIN "/>
        <s v="MOHRMANN, LARS"/>
        <s v="WALLRAFF, MARIUS"/>
        <s v="WOLF, MARTIN"/>
        <s v="VAN EIJNDHOVEN, NICK"/>
        <s v="DE VRIES, KRIJN"/>
        <s v="Lünemann, Jan"/>
        <s v="MAGGI, GIULIANO"/>
        <s v="GOLUP, GERALDINA"/>
        <s v="CASIER MARTIN "/>
        <s v="BRAYEUR LIONEL  "/>
        <s v="DE WITH, MEIKE"/>
        <s v="ALTMANN, DAVID"/>
        <s v="SANDROOS, JOAKIM"/>
        <s v="USNER, MARCEL"/>
        <s v="MPI PO"/>
        <s v="SCHUNCK, MATTHIAS"/>
        <s v="SPIERING, CHRISTIAN"/>
        <s v="YECK, JAMES"/>
        <s v="HANSON, KAEL ULB"/>
        <s v="HOMRIER, ANDREAS"/>
        <s v="EPFL GR"/>
        <s v="BERGHAUS, PATRICK - UD"/>
        <s v="OSU PO"/>
        <s v="TEPE, ANDREAS"/>
        <s v="KOLANOSKI, HERMANN"/>
        <s v="MALKUS, EVELYN"/>
        <s v="HUMB GR"/>
        <s v="XU, CHEN"/>
        <s v="BELL, MICHAEL"/>
        <s v="CLARK, KEN"/>
        <s v="MIDDELL, EIKE"/>
        <s v="WALTER, MICHAEL"/>
        <s v="PANKNIN, SEBASTIAN"/>
        <s v="LBNL PO"/>
        <s v="BUITIN,STIJN"/>
        <s v="SEO, SEON-HEE"/>
        <s v="ABBASI, RASHA"/>
        <s v="GROSS, ANDREAS"/>
        <s v="EISCH, JONATHAN"/>
        <s v="DAUGHHETEE, JACOB"/>
        <s v="SKARLUPKA, HEATH"/>
        <s v="UWRF TE"/>
        <s v="MERCK, MARTIN"/>
        <s v="KURAHASHI, NAOKO"/>
        <s v="UCB GR"/>
        <s v="GORA, DARIUSZ "/>
        <s v="REDL, PETER"/>
        <s v="SCHATTO, KAI"/>
        <s v="UW Technician"/>
        <s v="SPICZAK, GLENN"/>
        <s v="BERGMANN, JENS"/>
        <s v="KISLAT, FABIAN"/>
        <s v="SCHUKRAFT, ANNE"/>
        <s v="BENABDERRAHMANE, LOFTI"/>
        <s v="HENRIC, TAAVOLA"/>
        <s v="UD KE"/>
        <s v="BRUIJN, RONALD"/>
        <s v="OLIVO, MARTINO "/>
        <s v="UW TE"/>
        <s v="LAIHEM, KARIM"/>
        <s v="Newcomb, Matthew"/>
        <s v="UW AD"/>
        <s v="ZARZHITZKY, PAVEL"/>
        <s v="KÓPKE, LUTZ "/>
        <s v="CHRISTY, BRIAN"/>
        <s v="FEDYNITCH, ANATOLI"/>
        <s v="UW EN"/>
        <s v="PFENDNER, CARL"/>
        <s v="SULANKE, K.-H."/>
        <s v="ACHIM STOESSL"/>
        <s v="STOKSTAD, BOB"/>
        <s v="EPFL KE"/>
        <s v="BAKER, MICHAEL"/>
        <s v="FRANKE, ROBERT"/>
        <s v="RESCONI, ELISA"/>
        <s v="UW WO"/>
        <s v="STROM, RICKARD"/>
        <s v="BERGHAUS, PATRICK"/>
        <s v="MIARECKI, SANDRA"/>
        <s v="CABALLERO-MORA, KAREN"/>
        <s v="HUMB KE"/>
        <s v="MAROTTA, ALBERTO"/>
        <s v="JACOBSEN, JOHN (NPX)"/>
        <s v="RIBORDY, MATHIEU"/>
        <s v="Jackson, Steven"/>
        <s v="UU GR"/>
        <s v="BISSOK, MARTIN"/>
        <s v="WHITEHORN, NATHAN"/>
        <s v="MILLER, JONATHAN"/>
        <s v="BERTRAND, DANIEL"/>
        <s v="SCHöNWALD, ARNE"/>
        <s v="Gianopoulos, Andrea"/>
        <s v="IMLAY, RICHARD"/>
        <s v="KISLET, FABIAN"/>
        <s v="HUSSAIN, SHAHID"/>
        <s v="TOSCANO, SIMONA"/>
        <s v="MEAGHER, KEVIN"/>
        <s v="MILKE, NATALIE"/>
        <s v="EPFL SC"/>
        <s v="UD GR"/>
        <s v="AHRENS, JENS"/>
        <s v="BECKER, JULIA"/>
        <s v="UA PO"/>
        <s v="KOHNEN, GEORGE"/>
        <s v="LAITSCH, DENISE"/>
        <s v="KRASBERG, MARK"/>
        <s v="FRANCKOWIAK, ANNA"/>
        <s v="UBOCHUM GR"/>
        <s v="DESY TE"/>
        <s v="JACOBI, EMANUEL"/>
        <s v="LANDSMAN, YAEL HAGAR"/>
        <s v="SOUNDARAPANDIAN, KARTHIK"/>
        <s v="LABARE, MATHIEU"/>
        <s v="EULER, SEBASTIAN"/>
        <s v="SANDRA, MIARECKI"/>
        <s v="UD SC"/>
        <s v="VUB KE"/>
        <s v="EULER, SEBASTIAN."/>
        <s v="RODRIGUES, JOAO-PAULO"/>
        <s v="STRAHLER, ERIK "/>
        <s v="DANNINGER, MATTIAS"/>
        <s v="GTECH GR"/>
        <s v="DESY AD"/>
        <s v="GERHARDT,LISA"/>
        <s v="MARUYAMA, REINA"/>
        <s v="WESTERHOFF, STEFAN"/>
        <s v="UMD TE"/>
        <s v="WUPPERTAL KE"/>
        <s v="BOERSMA, DAVID RWTH"/>
        <s v="UMD PO"/>
        <s v="EIKE MIDDELL"/>
        <s v="KUWABARA, TAKAO"/>
      </sharedItems>
    </cacheField>
    <cacheField name="Tasks">
      <sharedItems containsBlank="1" containsMixedTypes="0" count="475">
        <s v="Supervise LBNL effort"/>
        <s v="Pubcom member"/>
        <s v="Speakers Comm Chair"/>
        <s v="Deputy Spokesperson"/>
        <s v="Speakers Comm member"/>
        <s v="ExecCom member"/>
        <s v="M&amp;O/Upgrade planning"/>
        <s v="Analysis Coordinator"/>
        <s v="IceCube Weekly call coordination "/>
        <s v="Simulation Prod. Comm member"/>
        <s v="Principle Investigator"/>
        <s v="Associate Director for Science"/>
        <s v="Coordination Committee chair"/>
        <s v="Director of Operations (TBD)"/>
        <s v="Computing Infrastructure Manager"/>
        <s v="Resource Coordinator"/>
        <s v="Deputy Resource Coordinator"/>
        <m/>
        <s v="Pubcom adjoint member"/>
        <s v="Host the 2014 Spring Collaboration Meeting"/>
        <s v="ICB Member"/>
        <s v="Pubcom Chair"/>
        <s v="Coordination with LIGO"/>
        <s v="Publications Bookkeeping"/>
        <s v="Spokesperson"/>
        <s v="Institutional Lead"/>
        <s v="Supernova group Co-Chair"/>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Ongoing EMI studies &amp; mitigation, South Pole &amp; Northern test site instrumentation, In-field work"/>
        <s v="Engineering Support: IceCube Lab Summer operations, fieldwork management, design of the pDOM, GPS maintenance"/>
        <s v="Engineering Support: logistics, northern hemisphere testing, &amp; vendor management"/>
        <s v="Acoustic R&amp;D Support PINGU R&amp;D"/>
        <s v="PINGU calibration studies"/>
        <s v="PINGU R&amp;D and software coordinator"/>
        <s v="Surface Veto, IceCube extensions"/>
        <s v="Acoustic R&amp;D Support"/>
        <s v="Reconstruction tools for PINGU"/>
        <s v="EMI Measurements"/>
        <s v="USAP Support: yearly sip, coordination with contractor (ASC)"/>
        <s v="Education &amp; Outreach"/>
        <s v="Education &amp; Outreach Coordination"/>
        <s v="Teachers program and UWRF Upward Bound"/>
        <s v="Teachers Program"/>
        <s v="Organisation of outreach events in Stockholm"/>
        <s v="Track Engine Trigger"/>
        <s v="Detector Maintenance and Operations Manager "/>
        <s v="Support Detector M&amp;O"/>
        <s v="Database Coordinator"/>
        <s v="Winterovers coordinator, hiring and training of winterovers"/>
        <s v="Run Coordinator"/>
        <s v="Operate Detector  (Winter-Overs)"/>
        <s v="Flasher Runs"/>
        <s v="Maintain DAQ Hardware (Hubs, DOR, Clocks, GPS,...)"/>
        <s v="DAQ Monitoring"/>
        <s v="DOM Cal Maintenance, DOM issues"/>
        <s v="Maintain DAQ Software Systems (IceCube Live) and track changes with time in the detector"/>
        <s v="Maintain DAQ Software Systems (incl. triggers, up to Event Builder) and track changes with time in the detector"/>
        <s v="Maintain DAQ Software Systems experiment control and monitoring, DOM and DOMhub software)  and track changes with time in the detector"/>
        <s v="Maintain low-level DAQ software (DOR device driver, DOM software)"/>
        <s v="DOM CAL Maintenance"/>
        <s v="Data Acquisition"/>
        <s v="Develop Hit Spooling for Supernova &amp; others"/>
        <s v="Detector Noise Studies"/>
        <s v="Maintain PnF S/W and Online Filters"/>
        <s v="Maintain PnF Software and Online Filters"/>
        <s v="Online Filter Testing"/>
        <s v="Maintain South Pole Computing H/W Infrastructure and operating systems"/>
        <s v="Networking and Security Maintenance"/>
        <s v="IceCube Live Maintenance and Upgrades"/>
        <s v="Monitoring shifts"/>
        <s v="BadDomList"/>
        <s v="Detector Monitoring"/>
        <s v="Moni 2.0 development "/>
        <s v="Coordinate Monitoring"/>
        <s v="Monitoring contact"/>
        <s v="RASTA Data Monitoring"/>
        <s v="Monitoring (4 weeks)"/>
        <s v="IceCube camera system&#10;events in Stockholm"/>
        <s v="Tools development"/>
        <s v="South Pole EMI Monitoring"/>
        <s v="SPATS"/>
        <s v="Monitoring development"/>
        <s v="Bubble studies with flashers"/>
        <s v="managing flasher runs coordinating low level calibration effort"/>
        <s v="SPE recalibration "/>
        <s v="Low-energy cascade calibration with flashers"/>
        <s v="IceCube Live C&amp;V"/>
        <s v="Absolute DOM sensitivity"/>
        <s v="Flasher output, flasher calibration"/>
        <s v="DOM charge response, linearity, DOM calibration support"/>
        <s v="Ice Properties"/>
        <s v="DOM Linearity, sensitivity"/>
        <s v="Flasher Analysis"/>
        <s v="Coordinate IceTop Operations"/>
        <s v="Supernova DAQ"/>
        <s v="SuperNova Operations"/>
        <s v="Core Software"/>
        <s v="Maintain Core Analysis Framework (IceTray)"/>
        <s v="Maintain Core Software Repository"/>
        <s v="Simulation production &amp; data processing software framework (IceProd), and simulation programs (detector response)"/>
        <s v="Development of IceCube event viewer software"/>
        <s v="Software support, code reviews"/>
        <s v="Maintain Data Processing Software"/>
        <s v="Maintain Reconstruction Framework"/>
        <s v="Transformation of Data for Long-Term Persistence and Archival. Maintain Data Warehouse Standards, Software (Ingest), Data Access (FTP), and Web Interface"/>
        <s v="Maintain and Operate Data Storage Infrastructure"/>
        <s v="Transfer Data from S. Pole to UW Data Warehouse and Archive at S. Pole. Maintain Data Transfer SW (SPADE). Maintain Data Warehouse Standards, Software (Ingest), Data Access (FTP), and Web Interface "/>
        <s v="Data Storage &amp; Transfer"/>
        <s v="Coordination and Support for Grid and distributed computing"/>
        <s v="LONI Grid computing"/>
        <s v="Maintain Data Center Infrastructure"/>
        <s v="Maintain Core Computing Systems, Coordination Grid &amp; distributed computing"/>
        <s v="Maintain Core High Performance Computing Systems"/>
        <s v="Maintain Data Center Networking and Security"/>
        <s v="European Data Center -Distributed Computing and Labor"/>
        <s v="Coordinate GRID computing in Germany"/>
        <s v="Computing Resources"/>
        <s v="IC database management"/>
        <s v="optimize the efficiency of&#10;Simulation Production&#10;"/>
        <s v="online / L2 / L3 processing for low energy group"/>
        <s v="Implement near real time GRB analysis"/>
        <s v="Unpacking, Decoding &amp; Calibration of Raw Data (Level1); Run Common Reconstructions on UW IceCube Compute Cluster (Level2)"/>
        <s v="Simulation Production on PDSF"/>
        <s v="Simulation Production"/>
        <s v="Simulation Production, IceSim vetting for LowEn "/>
        <s v="IceTop Simulation Production"/>
        <s v="Simulation Production coordination"/>
        <s v="Coordination of Simulation Production, identifying resources, streamlining programs for the cloud, GPU"/>
        <s v="Simulation Production panel chair"/>
        <s v="Low energy simulation  production, event reconstruction"/>
        <s v="IceTop Simulation ProductionProduction / Data Processing"/>
        <s v="Simulation Production Cluster"/>
        <s v="Maintenance of the local IceCube MC Production"/>
        <s v="GPU Mass production on AC-RZ cluster"/>
        <s v="Simulation Production on cluster/GRID"/>
        <s v="Low energy Simulation Production"/>
        <s v="Geant Simulations &amp; Light yield"/>
        <s v="Computer Cluster - simulation"/>
        <s v="WestGrid computing"/>
        <s v="Clsim photon table production"/>
        <s v="Generating background event simulation by Corsika"/>
        <s v="Low-energy/PINGU Simulation"/>
        <s v="SciNet computing"/>
        <s v="GENIE maintenance "/>
        <s v="TFT Board Chair"/>
        <s v="TFT Board member"/>
        <s v="Filter requests, bandwidth, TFT Board Member"/>
        <s v="Prepare datasets for filter testing and common MC datasets for testing"/>
        <s v="Tau WG Chair"/>
        <s v="Cascade WG Co-Chair"/>
        <s v="Diffuse WG Co-chair"/>
        <s v="L2 processing for IC86, studying cascade energy resolution"/>
        <s v="Oscillations WG - Co Chair"/>
        <s v="Oscillations WG chair"/>
        <s v="CR-WG Co Chair"/>
        <s v="GRB WG Chair"/>
        <s v="EHE and Brights WG co-chair"/>
        <s v="Cascade filters"/>
        <s v="Calibration-Flasher Studies"/>
        <s v="Track engine"/>
        <s v="Low Energy WG Co-Chair"/>
        <s v="EHE Filters"/>
        <s v="CR WG co-chair"/>
        <s v="Online Filter Alerts / NToO program"/>
        <s v="Maintain Moon shadow and Galactic center filters"/>
        <s v="BSM WG Co-Chair"/>
        <s v="Online filter development &amp; testing"/>
        <s v="Point Source WG Chair"/>
        <s v="Filters and Simulations"/>
        <s v="PhD-related work"/>
        <s v="WIMP WG Chair"/>
        <s v="Filter for mow energy muons"/>
        <s v="Physics filters"/>
        <s v="Exotics- WG chair"/>
        <s v="New SUSY Filter"/>
        <s v="L3 IC86-1/2 diffuse data stream"/>
        <s v="Online filtering"/>
        <s v="Muon filter responsible for 2014, Online filtering"/>
        <s v="Muon working group co-Chair"/>
        <s v="DeepCore filtering"/>
        <s v="Muon/WIMPs/Low Up Filter"/>
        <s v="Online L2 Filter"/>
        <s v="Alert System for follow-up"/>
        <s v="Low-energy WG Co-Chair"/>
        <s v="DOM simulator &amp; calibrator"/>
        <s v="Simulation Programs: cmc"/>
        <s v="GEANT Simulation"/>
        <s v="Simulation Programs"/>
        <s v="GRB Analysis Tools"/>
        <s v="Ice simulation"/>
        <s v="Dark Matter signal simulation"/>
        <s v="Maintain and Verify Simulation of Photon Propagation and update Ice Properties"/>
        <s v="Simulations"/>
        <s v="Ice Properties Simulation"/>
        <s v="Simulation Programs: sim-services"/>
        <s v="Simulation Software Programs coordinator "/>
        <s v="Maintain Detector Simulation (IceSim)"/>
        <s v="nugen maintenance"/>
        <s v="Muongun"/>
        <s v="Direct photon propogation, IceTray, Simulations, Genie"/>
        <s v="Supernova DAQ, simulation"/>
        <s v="Veto simulation"/>
        <s v="Maintain Simulation Production Software, maintain, test and update physics aspects of the atmospheric muon and neutrino simulation"/>
        <s v="PROPOSAL-IceProd integration and maintenance/support"/>
        <s v="DOM simulation"/>
        <s v="Yellow Book-maintenance"/>
        <s v="Support IceTop Simulations, IceTop Calibrations, IceTop Reconstruction"/>
        <s v="Development  PROPOSAL simulation software"/>
        <s v="Monte Carlo Production"/>
        <s v="Developing / maintaining ANFlux"/>
        <s v="Correlated Noise simulation"/>
        <s v="Absolute energy calibration of low-energy interactions"/>
        <s v="multi-PMT DOM development and simulations"/>
        <s v="Simulation tools"/>
        <s v="Light yield"/>
        <s v="Global Likelihood Fits, KDE-tools"/>
        <s v="Algorithm for measuring muon energy"/>
        <s v="PMT saturation corrections for analysis"/>
        <s v="Low energy reconstruction techniques for DeepCore"/>
        <s v="Develop analysis tools for systematics study"/>
        <s v="Integrate IceCube into AMON"/>
        <s v="develop starting track reconstruction - hybrid reco."/>
        <s v="Reconstruction/ Analysis tools"/>
        <s v="Double cascade fitter"/>
        <s v="Improvements to low energy analysis framework"/>
        <s v="Event reconstruction"/>
        <s v="Laputop and software development; Snow correction for IceTop"/>
        <s v="develop &amp; test reconstruction"/>
        <s v="BadDomList  software maintenance"/>
        <s v="Standard Candle"/>
        <s v="Flashers"/>
        <s v="Cascade reconstruction"/>
        <s v="Reconstruction software"/>
        <s v="Direct photon tracking / iceproperties calibration; FE/pulse extractor; reco S/W"/>
        <s v="Point source coordinator "/>
        <s v="Reconstruction tools-Deep Core"/>
        <s v="Event reconstruction (spline fits)"/>
        <s v="Cascades"/>
        <s v="Event reconstruction, angular resolution"/>
        <s v="Low-energy IceTop Extensions"/>
        <s v="Low-Energy Extensions of IceTop"/>
        <s v="Event energy and direction reconstruction, millipede"/>
        <s v="Calibrations with LED and minimum ionizing muons"/>
        <s v="Maintain Romeo, EHE Simulations, Calibration using Standard Candles"/>
        <s v="Maintain Romeo, EHE Simulations, Maintain reconstruction projects (Portia), MC/Data comparison for EHE-filtered and IceTop events, Standard Candle Analysis"/>
        <s v="Maintain Portia and the SC data filtering"/>
        <s v="Standard Candle data analysis for calibrating DOM and ice"/>
        <s v="EHE online pipeline for gamma-ray follow-up"/>
        <s v="Improve the Ice Model, Afterpulse Simulator, Standard Candle Analysis, Maintain reconstruction projects (Ophelia, ehe-star)"/>
        <s v="Likelihood fit package"/>
        <s v="Reconstruction Coordinator"/>
        <s v="IceCube integration in Fittino/Astrofit"/>
        <s v="Genie MC development &amp; data production"/>
        <s v="Finite track reconstruction"/>
        <s v="nuCraft"/>
        <s v="Photon tracking / ice-properties calibration"/>
        <s v="STTools, EventViewer"/>
        <s v="development of reconstruction tools (IcePack framework)"/>
        <s v="muon track reconstruction in IceCube and DeepCore"/>
        <s v="Low energy muon reconstruction"/>
        <s v="muon track reconstruction for IceCube and DeepCore"/>
        <s v="Maintenance of IceCube-Photonics interface"/>
        <s v="New SUSY Reconstruction, Simulation, Propagation, Monopole, Photonics, muon detection with IceTop"/>
        <s v="Angular res. Cascades"/>
        <s v="Reconstruction Release Manager, Maintain Reconstruction Framework"/>
        <s v="Track reconstruction"/>
        <s v="DeepCore Veto "/>
        <s v="Particle identification in PINGU"/>
        <s v="Development of low-energy reconstruction techniques"/>
        <s v="Reconstruction"/>
        <s v="Data Quality &amp; DeepCore"/>
        <s v="Data and Simulation Quality"/>
        <s v="Data and Simulation Quality for low energy searches"/>
        <s v="data quality verification"/>
        <s v="GRB analysis"/>
        <s v="AGN analysis"/>
        <s v="GRB/AGN analysis"/>
        <s v="Simulation Production Coordination; production configurations, test production and web portal."/>
        <s v="L2 processing support"/>
        <s v="L2 Offline Processing"/>
        <s v="L2 processing, muon stream"/>
        <s v="Flasher Calibration"/>
        <s v="Maintain DAQ Software Systems "/>
        <s v="Host Spring collaboration meeting"/>
        <s v="SLF, Low Energy, Energy reconstruction (development)"/>
        <s v="Simulation Work"/>
        <s v="managing flasher runs and other calibrations (stage 2 geometry)"/>
        <s v="Moon Shadow online"/>
        <s v="Muon reconstruction"/>
        <s v="Diffuse WG Co-chair of "/>
        <s v="DOM charge response, linearity, DOM cal support"/>
        <s v="Maintain Core High Performance Computing Systems&#10;Coordination and Support for Grid and distributed computing"/>
        <s v="Cascade data processing"/>
        <s v="Development of  the multi-hit detection technique"/>
        <s v="AURA, SPATS, surface antenna operations (RASTA)"/>
        <s v="simulation of ice properties and DOM sensitivities"/>
        <s v="Simulation Work, hit-maker"/>
        <s v="PPC based tables&#10;Muon reconstruction"/>
        <s v="Provide Real-time System Monitoring and Paging"/>
        <s v="Gal Cen Filter"/>
        <s v="Gal Cen Filter &amp; Moon Filter"/>
        <s v="Development of Photospline tables"/>
        <s v="develop starting track reconstruction"/>
        <s v="Acoustic WG Lead"/>
        <s v="Monte Carlo Validation"/>
        <s v="Ice properties and flasher runs"/>
        <s v="Reconstruction software manager"/>
        <s v="Develop Moon shadow and Galactic center filters"/>
        <s v="flat-ntuple; muon-bundle-reco; Snow correction for IceTop"/>
        <s v="Standard Candle Vertex and Energy Calibration"/>
        <s v="Associate Director for Science and Instrumentation"/>
        <s v="R&amp;D Lead"/>
        <s v="Implementation of new light yield factors in IceCube software"/>
        <s v="Calibration Lead"/>
        <s v="Maintain South Pole Computing Hardware Infrastructure and operating systems"/>
        <s v="RFI"/>
        <s v="Energy Reconstruction"/>
        <s v="Develop &amp; verify filters"/>
        <s v="Photonics/Simulation Work"/>
        <s v="DST data checking"/>
        <s v="IceTray Support (Q frame)"/>
        <s v="Simulation Programs: photonics"/>
        <s v="IceTray support, software maintenance"/>
        <s v="Hybrid/Tau WG Chair"/>
        <s v="Maintain South Pole Test System Hardware and Operating Systems"/>
        <s v="Reconstruction Release Manager  , Maintain Reconstruction Framework"/>
        <s v="Geant Simulations"/>
        <s v="Trigger simulation"/>
        <s v="Coordinate BMBF Funding"/>
        <s v="Deputy Monitoring Coordinator"/>
        <s v="Simulation verification"/>
        <s v="RASTA &amp; SPATS monitoring"/>
        <s v="Temp. &amp; Pressure atmospheric monitoring"/>
        <s v="MonteCarlo simulations of Cherenkov light yield"/>
        <s v="Integrating the GENIE Monte Carlo software into IceCube software"/>
        <s v="AURA, SPATS, surface antenna operations (RICE)"/>
        <s v="EMI/R&amp;D"/>
        <s v="Online filters (EHE)"/>
        <s v="Simulation Production on GPU"/>
        <s v="Coordination of Simulation Production"/>
        <s v="SPATS monitoring"/>
        <s v="Data Quality monitoring"/>
        <s v="Kalman Filter for L2 slow particle filter"/>
        <s v="New Feature Extractor"/>
        <s v="Teachers’ program and UWRF Upward Bound"/>
        <s v="Flashers and Standard Candle"/>
        <s v="Simulation Programs: diplopia"/>
        <s v="Simulation Programs: mmc/mmc-icetray and ucr-icetray"/>
        <s v="Analysis of flasher runs for inice calibration of saturation, and flasher and Standard Candle runs for absolute energy calibration for cascades."/>
        <s v="Transfer Data from S. Pole to UW Data Warehouse and Archive at S. Pole&#10;Maintain Data Transfer SW (SPADE)&#10;Maintain Data Warehouse Standards, Software (Ingest), Data Access (FTP), and Web Interface "/>
        <s v="WIMP WG Co-Chair"/>
        <s v="Acoustic Lead"/>
        <s v="Photonics tables"/>
        <s v="Monitoring IceCube Live integration"/>
        <s v="Verification monitoring integration into IceCube Live"/>
        <s v="DeepCore simulation verification"/>
        <s v="DAQ Firmware Support"/>
        <s v="Winterovers coordinator"/>
        <s v="Offline Data Processing - EHE"/>
        <s v="Calibration"/>
        <s v="Online filters"/>
        <s v="Point Sou\rce WG Chair"/>
        <s v="Work on cascade filter"/>
        <s v="Maintain and Operate Database Systems (I3OmDb)"/>
        <s v="Supernova DAQ and Simulation  tools"/>
        <s v="Improving the track reconstruction. "/>
        <s v="IC-40 L3 processing"/>
        <s v="Supernova simulation / moun energy reconstruction"/>
        <s v="muon track reconstruction in IceCube and DeepCore, waveform feature extractor"/>
        <s v="Organize and monitor the production of filtered science data. Organize the usage of data analysis computing storage. Migrate data to second tier storage"/>
        <s v="WIMP Trigger &amp; Filter"/>
        <s v="Cascade WG Co Chair"/>
        <s v="Photonics Production"/>
        <s v="Software Coordinator"/>
        <s v="IceTop tank Monitoring"/>
        <s v="E&amp;O"/>
        <s v="Cosmic ray shower simulations and reconstruction"/>
        <s v="Moon Shadow "/>
        <s v="Maintain good run list"/>
        <s v="Update MMC from Java to C++"/>
        <s v="SPATS SD Maintenance &amp; Analysis"/>
        <s v="Prepare and Evaluate Flasher Calibrations. Evaluate (DomCal) Calibration Runs and update Calibration constants"/>
        <s v="Rate Data Bank South Pole"/>
        <s v="Development of processing scripts for L2/L1 processing"/>
        <s v="DOM Cal Maintenance, DOM Monitoring snd Troubleshooting"/>
        <s v="New SUSY Reconstruction, Simulation, Propagation, Monopole, Photonics"/>
        <s v="Hybrid reconstruction tools"/>
        <s v="Simulation Programs: neutrino-generator"/>
        <s v="Prepare and Evaluate Flasher&#10;Calibrations  Evaluate (DomCal)&#10;Calibration Runs and update Calibration constants, absolute DOM sensitivity"/>
        <s v="GRB"/>
        <s v="Run cluster EPFL"/>
        <s v="Data Quality Lead"/>
        <s v="develop and verify Deep Core filters"/>
        <s v="Noise simulation"/>
        <s v="Simulation Programs software"/>
        <s v="Study of Tau Filters at South Pole"/>
        <s v="TASK???"/>
        <s v="Cascade Online filter"/>
        <s v="Coordinate reconstruction scripts for production"/>
        <s v="Winter Overs coordinator"/>
        <s v="EMI, Instrumentation, I/F"/>
        <s v="WIMP analysis"/>
        <s v="Reconstruction Tools"/>
        <s v="Administrative Support"/>
        <s v="Outreach"/>
        <s v="Direct photon propogation, Deep Core support"/>
        <s v="Offline processing"/>
        <s v="Stability (L2 Processing)"/>
        <s v="Diffuse / atmosnu WG Co-chair"/>
        <s v="Gal Cen Filter, Data processing"/>
        <s v="Coordinate Deep Core reconstruction for production"/>
        <s v="Direct photon tracking / iceproperties calibration 0.3 ; FE/pulse extractor 0.1 ; reco software 0.1"/>
        <s v="Data Quality, Reco. &amp; Sim. Tools Coordinator (&quot;Low-level&quot; Analysis Coordinator)"/>
        <s v="Online processing-muon channel"/>
        <s v="Deep Core WG - Co Chair"/>
        <s v="Checking the low energy level 2 filter "/>
        <s v="Development of the slow monopole trigger"/>
        <s v="muon channel WG Co. Chair"/>
        <s v="Filter for Southern sky muons"/>
        <s v="Teachers"/>
        <s v="USAP Support"/>
        <s v="Transformation of Data for Long-Term Persistence and Archival, e.g., HDF5&#10;Maintain Data Warehouse Standards, Software (Ingest), Data Access (FTP), and Web Interface"/>
        <s v="Cascade filter"/>
        <s v="Computing Infrastructure Management"/>
        <s v="Data systematics &amp; Simulations for magnetic monopoles (with Christian Haack)"/>
        <s v="Muon channel"/>
        <s v="Supernova WG Chair"/>
        <s v="Engineering Support"/>
        <s v="Supernova WG Co-Chair"/>
        <s v="moun channel WG Co. Chair"/>
        <s v="Supernova detector (extension) responses"/>
        <s v="Science Support"/>
        <s v="Diffuse / atmosnu WG chair"/>
        <s v="verification Deep Core data quality"/>
        <s v="DST data checking, Sun shadow, online filter support"/>
        <s v="Reconstruciton Coordinator (acting), Maintain Reconstruction Framework"/>
        <s v="EMI - Radio R&amp;D"/>
        <s v="IceTray Support (IZMA)"/>
        <s v="Weekly call, ICC support"/>
        <s v="Online filter development"/>
        <s v="Online filters / SuperDST"/>
        <s v="Preparing 2012 Coll. Meeting"/>
        <s v="Host Fall Collaboration Meeting"/>
        <s v="Support the development of data warehouse software"/>
        <s v="Extension of GENIE to higher energies, GENIE/nugen comparison"/>
        <s v="Muon/EHE Filter"/>
        <s v="UHE Trigger &amp; Filter"/>
        <s v="Director of Operations"/>
        <s v="Offline Level 2 Processing"/>
        <s v="low level moun data verification (data/mc)"/>
        <s v="Ice properties (anisotropy)"/>
        <s v="Maintain DAQ Software Systems (incl. triggers, DOM SW, etc. up to Event Builder)"/>
        <s v="Online Filter for Alerts"/>
        <s v="L3 IC86-2 diffuse data stream"/>
        <s v="Simulation Production "/>
        <s v="2013 DeepCore filter and L2 proposal"/>
        <s v="SPATS, surface antenna operations (RASTA)"/>
        <s v="Acoustic"/>
        <s v="Acoustic "/>
        <s v="RASTA Antenna Construction"/>
        <s v="Detector Operations Manager"/>
        <s v="Maintain Simulation Production Software"/>
        <s v="Truncated Mean, EventViewer, cluster tool"/>
        <s v="Data transfer UW-DESY"/>
        <s v="Simulation Production on GPU "/>
        <s v="BadDomList software maintenance"/>
        <s v="Simulation Programs: noise-generator"/>
        <s v="Monitoring (3 weeks)"/>
        <s v="Calibration of DOM waveforms"/>
        <s v="Low Energy DeepCore WG Co Chair"/>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KIND">
      <sharedItems containsMixedTypes="1" containsNumber="1"/>
    </cacheField>
    <cacheField name="Non U.S.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C49" firstHeaderRow="1" firstDataRow="2" firstDataCol="2"/>
  <pivotFields count="13">
    <pivotField compact="0" outline="0" subtotalTop="0" showAll="0"/>
    <pivotField axis="axisCol" compact="0" outline="0" subtotalTop="0" showAll="0">
      <items count="31">
        <item x="0"/>
        <item x="1"/>
        <item x="2"/>
        <item x="3"/>
        <item x="5"/>
        <item x="6"/>
        <item x="15"/>
        <item x="7"/>
        <item x="8"/>
        <item x="9"/>
        <item x="10"/>
        <item x="11"/>
        <item x="12"/>
        <item x="13"/>
        <item x="14"/>
        <item x="16"/>
        <item x="17"/>
        <item x="18"/>
        <item x="19"/>
        <item x="20"/>
        <item x="21"/>
        <item x="22"/>
        <item m="1" x="28"/>
        <item x="23"/>
        <item x="24"/>
        <item x="25"/>
        <item x="26"/>
        <item x="4"/>
        <item x="27"/>
        <item m="1" x="29"/>
        <item t="default"/>
      </items>
    </pivotField>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7">
    <i>
      <x/>
    </i>
    <i>
      <x v="1"/>
    </i>
    <i>
      <x v="2"/>
    </i>
    <i>
      <x v="3"/>
    </i>
    <i>
      <x v="4"/>
    </i>
    <i>
      <x v="5"/>
    </i>
    <i>
      <x v="6"/>
    </i>
    <i>
      <x v="7"/>
    </i>
    <i>
      <x v="8"/>
    </i>
    <i>
      <x v="9"/>
    </i>
    <i>
      <x v="10"/>
    </i>
    <i>
      <x v="11"/>
    </i>
    <i>
      <x v="12"/>
    </i>
    <i>
      <x v="13"/>
    </i>
    <i>
      <x v="14"/>
    </i>
    <i>
      <x v="15"/>
    </i>
    <i>
      <x v="16"/>
    </i>
    <i>
      <x v="17"/>
    </i>
    <i>
      <x v="18"/>
    </i>
    <i>
      <x v="19"/>
    </i>
    <i>
      <x v="20"/>
    </i>
    <i>
      <x v="21"/>
    </i>
    <i>
      <x v="23"/>
    </i>
    <i>
      <x v="24"/>
    </i>
    <i>
      <x v="25"/>
    </i>
    <i>
      <x v="26"/>
    </i>
    <i t="grand">
      <x/>
    </i>
  </colItems>
  <dataFields count="1">
    <dataField name="Sum of Grand Total" fld="12" baseField="0" baseItem="0" numFmtId="2"/>
  </dataFields>
  <formats count="78">
    <format dxfId="0">
      <pivotArea outline="0" fieldPosition="0" dataOnly="0">
        <references count="1">
          <reference field="3" defaultSubtotal="1" count="0"/>
        </references>
      </pivotArea>
    </format>
    <format dxfId="1">
      <pivotArea outline="0" fieldPosition="0" dataOnly="0">
        <references count="1">
          <reference field="3" defaultSubtotal="1" count="0"/>
        </references>
      </pivotArea>
    </format>
    <format dxfId="2">
      <pivotArea outline="0" fieldPosition="0" dataOnly="0" labelOnly="1">
        <references count="1">
          <reference field="3" defaultSubtotal="1" count="1">
            <x v="1"/>
          </reference>
        </references>
      </pivotArea>
    </format>
    <format dxfId="2">
      <pivotArea outline="0" fieldPosition="0" dataOnly="0" labelOnly="1">
        <references count="1">
          <reference field="3" defaultSubtotal="1" count="1">
            <x v="2"/>
          </reference>
        </references>
      </pivotArea>
    </format>
    <format dxfId="2">
      <pivotArea outline="0" fieldPosition="0" dataOnly="0" labelOnly="1">
        <references count="1">
          <reference field="3" defaultSubtotal="1" count="1">
            <x v="3"/>
          </reference>
        </references>
      </pivotArea>
    </format>
    <format dxfId="2">
      <pivotArea outline="0" fieldPosition="0" dataOnly="0" labelOnly="1">
        <references count="1">
          <reference field="3" defaultSubtotal="1" count="1">
            <x v="4"/>
          </reference>
        </references>
      </pivotArea>
    </format>
    <format dxfId="2">
      <pivotArea outline="0" fieldPosition="0" dataOnly="0" labelOnly="1">
        <references count="1">
          <reference field="3" defaultSubtotal="1" count="1">
            <x v="5"/>
          </reference>
        </references>
      </pivotArea>
    </format>
    <format dxfId="2">
      <pivotArea outline="0" fieldPosition="0" dataOnly="0" labelOnly="1">
        <references count="1">
          <reference field="3" defaultSubtotal="1" count="1">
            <x v="6"/>
          </reference>
        </references>
      </pivotArea>
    </format>
    <format dxfId="2">
      <pivotArea outline="0" fieldPosition="0" dataOnly="0" labelOnly="1">
        <references count="1">
          <reference field="3" defaultSubtotal="1" count="1">
            <x v="7"/>
          </reference>
        </references>
      </pivotArea>
    </format>
    <format dxfId="2">
      <pivotArea outline="0" fieldPosition="0" dataOnly="0" labelOnly="1">
        <references count="1">
          <reference field="3" defaultSubtotal="1" count="1">
            <x v="8"/>
          </reference>
        </references>
      </pivotArea>
    </format>
    <format dxfId="2">
      <pivotArea outline="0" fieldPosition="0" dataOnly="0" labelOnly="1">
        <references count="1">
          <reference field="3" defaultSubtotal="1" count="1">
            <x v="9"/>
          </reference>
        </references>
      </pivotArea>
    </format>
    <format dxfId="2">
      <pivotArea outline="0" fieldPosition="0" dataOnly="0" labelOnly="1">
        <references count="1">
          <reference field="3" defaultSubtotal="1" count="1">
            <x v="10"/>
          </reference>
        </references>
      </pivotArea>
    </format>
    <format dxfId="2">
      <pivotArea outline="0" fieldPosition="0" dataOnly="0" labelOnly="1">
        <references count="1">
          <reference field="3" defaultSubtotal="1" count="1">
            <x v="11"/>
          </reference>
        </references>
      </pivotArea>
    </format>
    <format dxfId="2">
      <pivotArea outline="0" fieldPosition="0" dataOnly="0" labelOnly="1">
        <references count="1">
          <reference field="3" defaultSubtotal="1" count="1">
            <x v="12"/>
          </reference>
        </references>
      </pivotArea>
    </format>
    <format dxfId="2">
      <pivotArea outline="0" fieldPosition="0" dataOnly="0" labelOnly="1">
        <references count="1">
          <reference field="3" defaultSubtotal="1" count="1">
            <x v="13"/>
          </reference>
        </references>
      </pivotArea>
    </format>
    <format dxfId="2">
      <pivotArea outline="0" fieldPosition="0" dataOnly="0" labelOnly="1">
        <references count="1">
          <reference field="3" defaultSubtotal="1" count="1">
            <x v="14"/>
          </reference>
        </references>
      </pivotArea>
    </format>
    <format dxfId="2">
      <pivotArea outline="0" fieldPosition="0" dataOnly="0" labelOnly="1">
        <references count="1">
          <reference field="3" defaultSubtotal="1" count="1">
            <x v="15"/>
          </reference>
        </references>
      </pivotArea>
    </format>
    <format dxfId="2">
      <pivotArea outline="0" fieldPosition="0" dataOnly="0" labelOnly="1">
        <references count="1">
          <reference field="3" defaultSubtotal="1" count="1">
            <x v="16"/>
          </reference>
        </references>
      </pivotArea>
    </format>
    <format dxfId="2">
      <pivotArea outline="0" fieldPosition="0" dataOnly="0" labelOnly="1">
        <references count="1">
          <reference field="3" defaultSubtotal="1" count="1">
            <x v="18"/>
          </reference>
        </references>
      </pivotArea>
    </format>
    <format dxfId="2">
      <pivotArea outline="0" fieldPosition="0" dataOnly="0" labelOnly="1">
        <references count="1">
          <reference field="3" defaultSubtotal="1" count="1">
            <x v="19"/>
          </reference>
        </references>
      </pivotArea>
    </format>
    <format dxfId="2">
      <pivotArea outline="0" fieldPosition="0" dataOnly="0" labelOnly="1">
        <references count="1">
          <reference field="3" defaultSubtotal="1" count="1">
            <x v="20"/>
          </reference>
        </references>
      </pivotArea>
    </format>
    <format dxfId="2">
      <pivotArea outline="0" fieldPosition="0" dataOnly="0" labelOnly="1">
        <references count="1">
          <reference field="3" defaultSubtotal="1" count="1">
            <x v="21"/>
          </reference>
        </references>
      </pivotArea>
    </format>
    <format dxfId="2">
      <pivotArea outline="0" fieldPosition="0" dataOnly="0" labelOnly="1">
        <references count="1">
          <reference field="3" defaultSubtotal="1" count="1">
            <x v="22"/>
          </reference>
        </references>
      </pivotArea>
    </format>
    <format dxfId="2">
      <pivotArea outline="0" fieldPosition="0" dataOnly="0" labelOnly="1">
        <references count="1">
          <reference field="3" defaultSubtotal="1" count="1">
            <x v="23"/>
          </reference>
        </references>
      </pivotArea>
    </format>
    <format dxfId="2">
      <pivotArea outline="0" fieldPosition="0" dataOnly="0" labelOnly="1">
        <references count="1">
          <reference field="3" defaultSubtotal="1" count="1">
            <x v="24"/>
          </reference>
        </references>
      </pivotArea>
    </format>
    <format dxfId="2">
      <pivotArea outline="0" fieldPosition="0" dataOnly="0" labelOnly="1">
        <references count="1">
          <reference field="3" defaultSubtotal="1" count="1">
            <x v="25"/>
          </reference>
        </references>
      </pivotArea>
    </format>
    <format dxfId="2">
      <pivotArea outline="0" fieldPosition="0" dataOnly="0" labelOnly="1">
        <references count="1">
          <reference field="3" defaultSubtotal="1" count="1">
            <x v="26"/>
          </reference>
        </references>
      </pivotArea>
    </format>
    <format dxfId="2">
      <pivotArea outline="0" fieldPosition="0" dataOnly="0" labelOnly="1">
        <references count="1">
          <reference field="3" defaultSubtotal="1" count="1">
            <x v="27"/>
          </reference>
        </references>
      </pivotArea>
    </format>
    <format dxfId="2">
      <pivotArea outline="0" fieldPosition="0" dataOnly="0" labelOnly="1">
        <references count="1">
          <reference field="3" defaultSubtotal="1" count="1">
            <x v="28"/>
          </reference>
        </references>
      </pivotArea>
    </format>
    <format dxfId="2">
      <pivotArea outline="0" fieldPosition="0" dataOnly="0" labelOnly="1">
        <references count="1">
          <reference field="3" defaultSubtotal="1" count="1">
            <x v="29"/>
          </reference>
        </references>
      </pivotArea>
    </format>
    <format dxfId="2">
      <pivotArea outline="0" fieldPosition="0" dataOnly="0" labelOnly="1">
        <references count="1">
          <reference field="3" defaultSubtotal="1" count="1">
            <x v="30"/>
          </reference>
        </references>
      </pivotArea>
    </format>
    <format dxfId="2">
      <pivotArea outline="0" fieldPosition="0" dataOnly="0" labelOnly="1">
        <references count="1">
          <reference field="3" defaultSubtotal="1" count="1">
            <x v="31"/>
          </reference>
        </references>
      </pivotArea>
    </format>
    <format dxfId="2">
      <pivotArea outline="0" fieldPosition="0" dataOnly="0" labelOnly="1">
        <references count="1">
          <reference field="3" defaultSubtotal="1" count="1">
            <x v="32"/>
          </reference>
        </references>
      </pivotArea>
    </format>
    <format dxfId="2">
      <pivotArea outline="0" fieldPosition="0" dataOnly="0" labelOnly="1">
        <references count="1">
          <reference field="3" defaultSubtotal="1" count="1">
            <x v="34"/>
          </reference>
        </references>
      </pivotArea>
    </format>
    <format dxfId="2">
      <pivotArea outline="0" fieldPosition="0" dataOnly="0" labelOnly="1">
        <references count="1">
          <reference field="3" defaultSubtotal="1" count="1">
            <x v="35"/>
          </reference>
        </references>
      </pivotArea>
    </format>
    <format dxfId="2">
      <pivotArea outline="0" fieldPosition="0" dataOnly="0" labelOnly="1">
        <references count="1">
          <reference field="3" defaultSubtotal="1" count="1">
            <x v="36"/>
          </reference>
        </references>
      </pivotArea>
    </format>
    <format dxfId="2">
      <pivotArea outline="0" fieldPosition="0" dataOnly="0" labelOnly="1">
        <references count="1">
          <reference field="3" defaultSubtotal="1" count="1">
            <x v="37"/>
          </reference>
        </references>
      </pivotArea>
    </format>
    <format dxfId="2">
      <pivotArea outline="0" fieldPosition="0" dataOnly="0" labelOnly="1">
        <references count="1">
          <reference field="3" defaultSubtotal="1" count="1">
            <x v="38"/>
          </reference>
        </references>
      </pivotArea>
    </format>
    <format dxfId="2">
      <pivotArea outline="0" fieldPosition="1" axis="axisRow" dataOnly="0" field="3" labelOnly="1" type="button"/>
    </format>
    <format dxfId="2">
      <pivotArea outline="0" fieldPosition="4"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3">
      <pivotArea outline="0" fieldPosition="1" axis="axisRow" dataOnly="0" field="3" labelOnly="1" type="button"/>
    </format>
    <format dxfId="3">
      <pivotArea outline="0" fieldPosition="4"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1">
      <pivotArea outline="0" fieldPosition="1" axis="axisRow" dataOnly="0" field="3" labelOnly="1" type="button"/>
    </format>
    <format dxfId="1">
      <pivotArea outline="0" fieldPosition="4" dataOnly="0" field="4" labelOnly="1" type="button"/>
    </format>
    <format dxfId="1">
      <pivotArea outline="0" fieldPosition="5" dataOnly="0" field="5" labelOnly="1" type="button"/>
    </format>
    <format dxfId="1">
      <pivotArea outline="0" fieldPosition="6" dataOnly="0" field="6" labelOnly="1" type="button"/>
    </format>
    <format dxfId="1">
      <pivotArea outline="0" fieldPosition="0" dataOnly="0" grandCol="1" labelOnly="1"/>
    </format>
    <format dxfId="4">
      <pivotArea outline="0" fieldPosition="0" dataOnly="0" grandRow="1"/>
    </format>
    <format dxfId="1">
      <pivotArea outline="0" fieldPosition="0" dataOnly="0" grandRow="1"/>
    </format>
    <format dxfId="5">
      <pivotArea outline="0" fieldPosition="0"/>
    </format>
    <format dxfId="6">
      <pivotArea outline="0" fieldPosition="0">
        <references count="1">
          <reference field="2" defaultSubtotal="1" count="2">
            <x v="1"/>
            <x v="2"/>
          </reference>
        </references>
      </pivotArea>
    </format>
    <format dxfId="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6">
      <pivotArea outline="0" fieldPosition="0" dataOnly="0" labelOnly="1">
        <references count="2">
          <reference field="2" count="1">
            <x v="1"/>
          </reference>
          <reference field="3" count="15">
            <x v="5"/>
            <x v="11"/>
            <x v="13"/>
            <x v="14"/>
            <x v="18"/>
            <x v="19"/>
            <x v="22"/>
            <x v="23"/>
            <x v="24"/>
            <x v="26"/>
            <x v="27"/>
            <x v="28"/>
            <x v="30"/>
            <x v="35"/>
            <x v="36"/>
          </reference>
        </references>
      </pivotArea>
    </format>
    <format dxfId="7">
      <pivotArea outline="0" fieldPosition="0"/>
    </format>
    <format dxfId="2">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
      <pivotArea outline="0" fieldPosition="0" dataOnly="0" grandCol="1" labelOnly="1"/>
    </format>
    <format dxfId="3">
      <pivotArea outline="0" fieldPosition="0" dataOnly="0" grandCol="1" labelOnly="1"/>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0">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1">
      <pivotArea outline="0" fieldPosition="0" dataOnly="0">
        <references count="1">
          <reference field="2" defaultSubtotal="1" count="0"/>
        </references>
      </pivotArea>
    </format>
    <format dxfId="12">
      <pivotArea outline="0" fieldPosition="0" grandRow="1"/>
    </format>
    <format dxfId="12">
      <pivotArea outline="0" fieldPosition="0" dataOnly="0" grandRow="1" labelOnly="1"/>
    </format>
    <format dxfId="13">
      <pivotArea outline="0" fieldPosition="0">
        <references count="1">
          <reference field="2" defaultSubtotal="1" count="1">
            <x v="2"/>
          </reference>
        </references>
      </pivotArea>
    </format>
    <format dxfId="13">
      <pivotArea outline="0" fieldPosition="0" dataOnly="0" labelOnly="1">
        <references count="1">
          <reference field="2" defaultSubtotal="1" count="1">
            <x v="2"/>
          </reference>
        </references>
      </pivotArea>
    </format>
    <format dxfId="13">
      <pivotArea outline="0" fieldPosition="0">
        <references count="1">
          <reference field="2" defaultSubtotal="1" count="1">
            <x v="1"/>
          </reference>
        </references>
      </pivotArea>
    </format>
    <format dxfId="13">
      <pivotArea outline="0" fieldPosition="0" dataOnly="0" labelOnly="1">
        <references count="1">
          <reference field="2" defaultSubtotal="1" count="1">
            <x v="1"/>
          </reference>
        </references>
      </pivotArea>
    </format>
    <format dxfId="1">
      <pivotArea outline="0" fieldPosition="0" grandCol="1"/>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N49" firstHeaderRow="1" firstDataRow="2" firstDataCol="2"/>
  <pivotFields count="13">
    <pivotField compact="0" outline="0" subtotalTop="0" showAll="0"/>
    <pivotField compact="0" outline="0" subtotalTop="0" showAll="0"/>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axis="axisCol" compact="0" outline="0" subtotalTop="0" showAll="0">
      <items count="16">
        <item h="1" x="5"/>
        <item x="0"/>
        <item x="1"/>
        <item x="2"/>
        <item x="7"/>
        <item x="3"/>
        <item x="4"/>
        <item m="1" x="13"/>
        <item x="11"/>
        <item m="1" x="14"/>
        <item x="10"/>
        <item x="6"/>
        <item h="1" x="8"/>
        <item x="9"/>
        <item x="12"/>
        <item t="default"/>
      </items>
    </pivotField>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4"/>
  </colFields>
  <colItems count="12">
    <i>
      <x v="1"/>
    </i>
    <i>
      <x v="2"/>
    </i>
    <i>
      <x v="3"/>
    </i>
    <i>
      <x v="4"/>
    </i>
    <i>
      <x v="5"/>
    </i>
    <i>
      <x v="6"/>
    </i>
    <i>
      <x v="8"/>
    </i>
    <i>
      <x v="10"/>
    </i>
    <i>
      <x v="11"/>
    </i>
    <i>
      <x v="13"/>
    </i>
    <i>
      <x v="14"/>
    </i>
    <i t="grand">
      <x/>
    </i>
  </colItems>
  <dataFields count="1">
    <dataField name="Sum of Grand Total" fld="12" baseField="0" baseItem="0" numFmtId="2"/>
  </dataFields>
  <formats count="80">
    <format dxfId="0">
      <pivotArea outline="0" fieldPosition="0" dataOnly="0">
        <references count="1">
          <reference field="3" defaultSubtotal="1" count="0"/>
        </references>
      </pivotArea>
    </format>
    <format dxfId="1">
      <pivotArea outline="0" fieldPosition="0" dataOnly="0">
        <references count="1">
          <reference field="3" defaultSubtotal="1" count="0"/>
        </references>
      </pivotArea>
    </format>
    <format dxfId="2">
      <pivotArea outline="0" fieldPosition="0" dataOnly="0" labelOnly="1">
        <references count="1">
          <reference field="3" defaultSubtotal="1" count="1">
            <x v="1"/>
          </reference>
        </references>
      </pivotArea>
    </format>
    <format dxfId="2">
      <pivotArea outline="0" fieldPosition="0" dataOnly="0" labelOnly="1">
        <references count="1">
          <reference field="3" defaultSubtotal="1" count="1">
            <x v="2"/>
          </reference>
        </references>
      </pivotArea>
    </format>
    <format dxfId="2">
      <pivotArea outline="0" fieldPosition="0" dataOnly="0" labelOnly="1">
        <references count="1">
          <reference field="3" defaultSubtotal="1" count="1">
            <x v="3"/>
          </reference>
        </references>
      </pivotArea>
    </format>
    <format dxfId="2">
      <pivotArea outline="0" fieldPosition="0" dataOnly="0" labelOnly="1">
        <references count="1">
          <reference field="3" defaultSubtotal="1" count="1">
            <x v="4"/>
          </reference>
        </references>
      </pivotArea>
    </format>
    <format dxfId="2">
      <pivotArea outline="0" fieldPosition="0" dataOnly="0" labelOnly="1">
        <references count="1">
          <reference field="3" defaultSubtotal="1" count="1">
            <x v="5"/>
          </reference>
        </references>
      </pivotArea>
    </format>
    <format dxfId="2">
      <pivotArea outline="0" fieldPosition="0" dataOnly="0" labelOnly="1">
        <references count="1">
          <reference field="3" defaultSubtotal="1" count="1">
            <x v="6"/>
          </reference>
        </references>
      </pivotArea>
    </format>
    <format dxfId="2">
      <pivotArea outline="0" fieldPosition="0" dataOnly="0" labelOnly="1">
        <references count="1">
          <reference field="3" defaultSubtotal="1" count="1">
            <x v="7"/>
          </reference>
        </references>
      </pivotArea>
    </format>
    <format dxfId="2">
      <pivotArea outline="0" fieldPosition="0" dataOnly="0" labelOnly="1">
        <references count="1">
          <reference field="3" defaultSubtotal="1" count="1">
            <x v="8"/>
          </reference>
        </references>
      </pivotArea>
    </format>
    <format dxfId="2">
      <pivotArea outline="0" fieldPosition="0" dataOnly="0" labelOnly="1">
        <references count="1">
          <reference field="3" defaultSubtotal="1" count="1">
            <x v="9"/>
          </reference>
        </references>
      </pivotArea>
    </format>
    <format dxfId="2">
      <pivotArea outline="0" fieldPosition="0" dataOnly="0" labelOnly="1">
        <references count="1">
          <reference field="3" defaultSubtotal="1" count="1">
            <x v="10"/>
          </reference>
        </references>
      </pivotArea>
    </format>
    <format dxfId="2">
      <pivotArea outline="0" fieldPosition="0" dataOnly="0" labelOnly="1">
        <references count="1">
          <reference field="3" defaultSubtotal="1" count="1">
            <x v="11"/>
          </reference>
        </references>
      </pivotArea>
    </format>
    <format dxfId="2">
      <pivotArea outline="0" fieldPosition="0" dataOnly="0" labelOnly="1">
        <references count="1">
          <reference field="3" defaultSubtotal="1" count="1">
            <x v="12"/>
          </reference>
        </references>
      </pivotArea>
    </format>
    <format dxfId="2">
      <pivotArea outline="0" fieldPosition="0" dataOnly="0" labelOnly="1">
        <references count="1">
          <reference field="3" defaultSubtotal="1" count="1">
            <x v="13"/>
          </reference>
        </references>
      </pivotArea>
    </format>
    <format dxfId="2">
      <pivotArea outline="0" fieldPosition="0" dataOnly="0" labelOnly="1">
        <references count="1">
          <reference field="3" defaultSubtotal="1" count="1">
            <x v="14"/>
          </reference>
        </references>
      </pivotArea>
    </format>
    <format dxfId="2">
      <pivotArea outline="0" fieldPosition="0" dataOnly="0" labelOnly="1">
        <references count="1">
          <reference field="3" defaultSubtotal="1" count="1">
            <x v="15"/>
          </reference>
        </references>
      </pivotArea>
    </format>
    <format dxfId="2">
      <pivotArea outline="0" fieldPosition="0" dataOnly="0" labelOnly="1">
        <references count="1">
          <reference field="3" defaultSubtotal="1" count="1">
            <x v="16"/>
          </reference>
        </references>
      </pivotArea>
    </format>
    <format dxfId="2">
      <pivotArea outline="0" fieldPosition="0" dataOnly="0" labelOnly="1">
        <references count="1">
          <reference field="3" defaultSubtotal="1" count="1">
            <x v="18"/>
          </reference>
        </references>
      </pivotArea>
    </format>
    <format dxfId="2">
      <pivotArea outline="0" fieldPosition="0" dataOnly="0" labelOnly="1">
        <references count="1">
          <reference field="3" defaultSubtotal="1" count="1">
            <x v="19"/>
          </reference>
        </references>
      </pivotArea>
    </format>
    <format dxfId="2">
      <pivotArea outline="0" fieldPosition="0" dataOnly="0" labelOnly="1">
        <references count="1">
          <reference field="3" defaultSubtotal="1" count="1">
            <x v="20"/>
          </reference>
        </references>
      </pivotArea>
    </format>
    <format dxfId="2">
      <pivotArea outline="0" fieldPosition="0" dataOnly="0" labelOnly="1">
        <references count="1">
          <reference field="3" defaultSubtotal="1" count="1">
            <x v="21"/>
          </reference>
        </references>
      </pivotArea>
    </format>
    <format dxfId="2">
      <pivotArea outline="0" fieldPosition="0" dataOnly="0" labelOnly="1">
        <references count="1">
          <reference field="3" defaultSubtotal="1" count="1">
            <x v="22"/>
          </reference>
        </references>
      </pivotArea>
    </format>
    <format dxfId="2">
      <pivotArea outline="0" fieldPosition="0" dataOnly="0" labelOnly="1">
        <references count="1">
          <reference field="3" defaultSubtotal="1" count="1">
            <x v="23"/>
          </reference>
        </references>
      </pivotArea>
    </format>
    <format dxfId="2">
      <pivotArea outline="0" fieldPosition="0" dataOnly="0" labelOnly="1">
        <references count="1">
          <reference field="3" defaultSubtotal="1" count="1">
            <x v="24"/>
          </reference>
        </references>
      </pivotArea>
    </format>
    <format dxfId="2">
      <pivotArea outline="0" fieldPosition="0" dataOnly="0" labelOnly="1">
        <references count="1">
          <reference field="3" defaultSubtotal="1" count="1">
            <x v="25"/>
          </reference>
        </references>
      </pivotArea>
    </format>
    <format dxfId="2">
      <pivotArea outline="0" fieldPosition="0" dataOnly="0" labelOnly="1">
        <references count="1">
          <reference field="3" defaultSubtotal="1" count="1">
            <x v="26"/>
          </reference>
        </references>
      </pivotArea>
    </format>
    <format dxfId="2">
      <pivotArea outline="0" fieldPosition="0" dataOnly="0" labelOnly="1">
        <references count="1">
          <reference field="3" defaultSubtotal="1" count="1">
            <x v="27"/>
          </reference>
        </references>
      </pivotArea>
    </format>
    <format dxfId="2">
      <pivotArea outline="0" fieldPosition="0" dataOnly="0" labelOnly="1">
        <references count="1">
          <reference field="3" defaultSubtotal="1" count="1">
            <x v="28"/>
          </reference>
        </references>
      </pivotArea>
    </format>
    <format dxfId="2">
      <pivotArea outline="0" fieldPosition="0" dataOnly="0" labelOnly="1">
        <references count="1">
          <reference field="3" defaultSubtotal="1" count="1">
            <x v="29"/>
          </reference>
        </references>
      </pivotArea>
    </format>
    <format dxfId="2">
      <pivotArea outline="0" fieldPosition="0" dataOnly="0" labelOnly="1">
        <references count="1">
          <reference field="3" defaultSubtotal="1" count="1">
            <x v="30"/>
          </reference>
        </references>
      </pivotArea>
    </format>
    <format dxfId="2">
      <pivotArea outline="0" fieldPosition="0" dataOnly="0" labelOnly="1">
        <references count="1">
          <reference field="3" defaultSubtotal="1" count="1">
            <x v="31"/>
          </reference>
        </references>
      </pivotArea>
    </format>
    <format dxfId="2">
      <pivotArea outline="0" fieldPosition="0" dataOnly="0" labelOnly="1">
        <references count="1">
          <reference field="3" defaultSubtotal="1" count="1">
            <x v="32"/>
          </reference>
        </references>
      </pivotArea>
    </format>
    <format dxfId="2">
      <pivotArea outline="0" fieldPosition="0" dataOnly="0" labelOnly="1">
        <references count="1">
          <reference field="3" defaultSubtotal="1" count="1">
            <x v="34"/>
          </reference>
        </references>
      </pivotArea>
    </format>
    <format dxfId="2">
      <pivotArea outline="0" fieldPosition="0" dataOnly="0" labelOnly="1">
        <references count="1">
          <reference field="3" defaultSubtotal="1" count="1">
            <x v="35"/>
          </reference>
        </references>
      </pivotArea>
    </format>
    <format dxfId="2">
      <pivotArea outline="0" fieldPosition="0" dataOnly="0" labelOnly="1">
        <references count="1">
          <reference field="3" defaultSubtotal="1" count="1">
            <x v="36"/>
          </reference>
        </references>
      </pivotArea>
    </format>
    <format dxfId="2">
      <pivotArea outline="0" fieldPosition="0" dataOnly="0" labelOnly="1">
        <references count="1">
          <reference field="3" defaultSubtotal="1" count="1">
            <x v="37"/>
          </reference>
        </references>
      </pivotArea>
    </format>
    <format dxfId="2">
      <pivotArea outline="0" fieldPosition="0" dataOnly="0" labelOnly="1">
        <references count="1">
          <reference field="3" defaultSubtotal="1" count="1">
            <x v="38"/>
          </reference>
        </references>
      </pivotArea>
    </format>
    <format dxfId="2">
      <pivotArea outline="0" fieldPosition="1" axis="axisRow" dataOnly="0" field="3" labelOnly="1" type="button"/>
    </format>
    <format dxfId="2">
      <pivotArea outline="0" fieldPosition="0" axis="axisCol"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3">
      <pivotArea outline="0" fieldPosition="1" axis="axisRow" dataOnly="0" field="3" labelOnly="1" type="button"/>
    </format>
    <format dxfId="3">
      <pivotArea outline="0" fieldPosition="0" axis="axisCol"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1">
      <pivotArea outline="0" fieldPosition="1" axis="axisRow" dataOnly="0" field="3" labelOnly="1" type="button"/>
    </format>
    <format dxfId="1">
      <pivotArea outline="0" fieldPosition="0" axis="axisCol" dataOnly="0" field="4" labelOnly="1" type="button"/>
    </format>
    <format dxfId="1">
      <pivotArea outline="0" fieldPosition="5" dataOnly="0" field="5" labelOnly="1" type="button"/>
    </format>
    <format dxfId="1">
      <pivotArea outline="0" fieldPosition="6" dataOnly="0" field="6" labelOnly="1" type="button"/>
    </format>
    <format dxfId="1">
      <pivotArea outline="0" fieldPosition="0" dataOnly="0" grandCol="1" labelOnly="1"/>
    </format>
    <format dxfId="4">
      <pivotArea outline="0" fieldPosition="0" dataOnly="0" grandRow="1"/>
    </format>
    <format dxfId="1">
      <pivotArea outline="0" fieldPosition="0" dataOnly="0" grandRow="1"/>
    </format>
    <format dxfId="5">
      <pivotArea outline="0" fieldPosition="0"/>
    </format>
    <format dxfId="6">
      <pivotArea outline="0" fieldPosition="0">
        <references count="1">
          <reference field="2" defaultSubtotal="1" count="2">
            <x v="1"/>
            <x v="2"/>
          </reference>
        </references>
      </pivotArea>
    </format>
    <format dxfId="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6">
      <pivotArea outline="0" fieldPosition="0" dataOnly="0" labelOnly="1">
        <references count="2">
          <reference field="2" count="1">
            <x v="1"/>
          </reference>
          <reference field="3" count="15">
            <x v="5"/>
            <x v="11"/>
            <x v="13"/>
            <x v="14"/>
            <x v="18"/>
            <x v="19"/>
            <x v="22"/>
            <x v="23"/>
            <x v="24"/>
            <x v="26"/>
            <x v="27"/>
            <x v="28"/>
            <x v="30"/>
            <x v="35"/>
            <x v="36"/>
          </reference>
        </references>
      </pivotArea>
    </format>
    <format dxfId="7">
      <pivotArea outline="0" fieldPosition="0"/>
    </format>
    <format dxfId="2">
      <pivotArea outline="0" fieldPosition="0" dataOnly="0" grandCol="1" labelOnly="1"/>
    </format>
    <format dxfId="3">
      <pivotArea outline="0" fieldPosition="0" dataOnly="0" grandCol="1" labelOnly="1"/>
    </format>
    <format dxfId="11">
      <pivotArea outline="0" fieldPosition="0" dataOnly="0">
        <references count="1">
          <reference field="2" defaultSubtotal="1" count="0"/>
        </references>
      </pivotArea>
    </format>
    <format dxfId="12">
      <pivotArea outline="0" fieldPosition="0" grandRow="1"/>
    </format>
    <format dxfId="12">
      <pivotArea outline="0" fieldPosition="0" dataOnly="0" grandRow="1" labelOnly="1"/>
    </format>
    <format dxfId="13">
      <pivotArea outline="0" fieldPosition="0">
        <references count="1">
          <reference field="2" defaultSubtotal="1" count="1">
            <x v="2"/>
          </reference>
        </references>
      </pivotArea>
    </format>
    <format dxfId="13">
      <pivotArea outline="0" fieldPosition="0" dataOnly="0" labelOnly="1">
        <references count="1">
          <reference field="2" defaultSubtotal="1" count="1">
            <x v="2"/>
          </reference>
        </references>
      </pivotArea>
    </format>
    <format dxfId="13">
      <pivotArea outline="0" fieldPosition="0">
        <references count="1">
          <reference field="2" defaultSubtotal="1" count="1">
            <x v="1"/>
          </reference>
        </references>
      </pivotArea>
    </format>
    <format dxfId="13">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grandCol="1"/>
    </format>
    <format dxfId="1">
      <pivotArea outline="0" fieldPosition="0" axis="axisRow" dataOnly="0" field="2" labelOnly="1" type="button"/>
    </format>
    <format dxfId="1">
      <pivotArea outline="0" fieldPosition="1" axis="axisRow" dataOnly="0" field="3" labelOnly="1" type="button"/>
    </format>
    <format dxfId="1">
      <pivotArea outline="0" fieldPosition="0" dataOnly="0" labelOnly="1">
        <references count="1">
          <reference field="4" count="0"/>
        </references>
      </pivotArea>
    </format>
    <format dxfId="10">
      <pivotArea outline="0" fieldPosition="0" axis="axisRow" dataOnly="0" field="2" labelOnly="1" type="button"/>
    </format>
    <format dxfId="10">
      <pivotArea outline="0" fieldPosition="1" axis="axisRow" dataOnly="0" field="3" labelOnly="1" type="button"/>
    </format>
    <format dxfId="10">
      <pivotArea outline="0" fieldPosition="0" dataOnly="0" labelOnly="1">
        <references count="1">
          <reference field="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tabColor indexed="11"/>
  </sheetPr>
  <dimension ref="A1:CQ535"/>
  <sheetViews>
    <sheetView tabSelected="1" view="pageBreakPreview" zoomScale="70" zoomScaleSheetLayoutView="7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2.75" outlineLevelCol="1"/>
  <cols>
    <col min="1" max="1" width="26.00390625" style="83" customWidth="1"/>
    <col min="2" max="2" width="29.140625" style="83" customWidth="1"/>
    <col min="3" max="3" width="8.00390625" style="83" hidden="1" customWidth="1" outlineLevel="1"/>
    <col min="4" max="4" width="12.00390625" style="50" customWidth="1" collapsed="1"/>
    <col min="5" max="5" width="7.421875" style="50" customWidth="1"/>
    <col min="6" max="6" width="26.57421875" style="50" customWidth="1"/>
    <col min="7" max="7" width="36.7109375" style="50" customWidth="1"/>
    <col min="8" max="8" width="14.140625" style="50" hidden="1" customWidth="1" outlineLevel="1"/>
    <col min="9" max="9" width="8.57421875" style="50" customWidth="1" collapsed="1"/>
    <col min="10" max="10" width="9.00390625" style="50" customWidth="1"/>
    <col min="11" max="11" width="11.8515625" style="50" customWidth="1"/>
    <col min="12" max="12" width="11.7109375" style="50" customWidth="1"/>
    <col min="13" max="13" width="9.140625" style="50" customWidth="1"/>
    <col min="14" max="14" width="17.28125" style="12" hidden="1" customWidth="1" outlineLevel="1"/>
    <col min="15" max="15" width="7.28125" style="83" hidden="1" customWidth="1" outlineLevel="1"/>
    <col min="16" max="16" width="7.28125" style="112" hidden="1" customWidth="1" outlineLevel="1"/>
    <col min="17" max="17" width="10.421875" style="0" hidden="1" customWidth="1" outlineLevel="1" collapsed="1"/>
    <col min="18" max="18" width="9.140625" style="0" hidden="1" customWidth="1" outlineLevel="1"/>
    <col min="19" max="19" width="10.421875" style="0" hidden="1" customWidth="1" outlineLevel="1" collapsed="1"/>
    <col min="20" max="20" width="11.00390625" style="0" hidden="1" customWidth="1" outlineLevel="1"/>
    <col min="21" max="23" width="12.00390625" style="0" hidden="1" customWidth="1" outlineLevel="1"/>
    <col min="24" max="24" width="14.00390625" style="0" hidden="1" customWidth="1" outlineLevel="1"/>
    <col min="25" max="25" width="12.00390625" style="0" hidden="1" customWidth="1" outlineLevel="1"/>
    <col min="26" max="26" width="9.00390625" style="0" hidden="1" customWidth="1" outlineLevel="1"/>
    <col min="27" max="35" width="11.421875" style="0" hidden="1" customWidth="1" outlineLevel="1"/>
    <col min="36" max="40" width="13.421875" style="0" hidden="1" customWidth="1" outlineLevel="1"/>
    <col min="41" max="41" width="9.140625" style="0" hidden="1" customWidth="1" outlineLevel="1"/>
    <col min="42" max="46" width="14.00390625" style="0" hidden="1" customWidth="1" outlineLevel="1"/>
    <col min="47" max="47" width="9.140625" style="0" hidden="1" customWidth="1" outlineLevel="1"/>
    <col min="48" max="52" width="14.28125" style="0" hidden="1" customWidth="1" outlineLevel="1"/>
    <col min="53" max="53" width="9.140625" style="0" hidden="1" customWidth="1" outlineLevel="1"/>
    <col min="54" max="57" width="13.00390625" style="0" hidden="1" customWidth="1" outlineLevel="1"/>
    <col min="58" max="58" width="13.57421875" style="0" hidden="1" customWidth="1" outlineLevel="1"/>
    <col min="59" max="60" width="9.140625" style="0" hidden="1" customWidth="1" outlineLevel="1"/>
    <col min="61" max="65" width="13.140625" style="0" hidden="1" customWidth="1" outlineLevel="1"/>
    <col min="66" max="87" width="9.140625" style="0" hidden="1" customWidth="1" outlineLevel="1"/>
    <col min="88" max="88" width="9.140625" style="0" customWidth="1" collapsed="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54" t="s">
        <v>2</v>
      </c>
      <c r="B1" s="54" t="s">
        <v>3</v>
      </c>
      <c r="C1" s="54" t="s">
        <v>4</v>
      </c>
      <c r="D1" s="118" t="s">
        <v>5</v>
      </c>
      <c r="E1" s="118" t="s">
        <v>6</v>
      </c>
      <c r="F1" s="118" t="s">
        <v>7</v>
      </c>
      <c r="G1" s="118" t="s">
        <v>8</v>
      </c>
      <c r="H1" s="118" t="s">
        <v>352</v>
      </c>
      <c r="I1" s="119" t="s">
        <v>258</v>
      </c>
      <c r="J1" s="120" t="s">
        <v>351</v>
      </c>
      <c r="K1" s="121" t="s">
        <v>372</v>
      </c>
      <c r="L1" s="122" t="s">
        <v>440</v>
      </c>
      <c r="M1" s="123" t="s">
        <v>9</v>
      </c>
      <c r="N1" s="99" t="s">
        <v>525</v>
      </c>
      <c r="O1" s="98"/>
      <c r="P1" s="100"/>
      <c r="Q1" t="s">
        <v>269</v>
      </c>
    </row>
    <row r="2" spans="1:16" ht="15.75" customHeight="1">
      <c r="A2" s="55" t="s">
        <v>10</v>
      </c>
      <c r="B2" s="56" t="s">
        <v>11</v>
      </c>
      <c r="C2" s="55" t="s">
        <v>12</v>
      </c>
      <c r="D2" s="124" t="s">
        <v>16</v>
      </c>
      <c r="E2" s="124" t="s">
        <v>14</v>
      </c>
      <c r="F2" s="125" t="s">
        <v>17</v>
      </c>
      <c r="G2" s="126" t="s">
        <v>18</v>
      </c>
      <c r="H2" s="126" t="s">
        <v>258</v>
      </c>
      <c r="I2" s="127">
        <v>0.05</v>
      </c>
      <c r="J2" s="128"/>
      <c r="K2" s="128"/>
      <c r="L2" s="128"/>
      <c r="M2" s="129">
        <f aca="true" t="shared" si="0" ref="M2:M73">SUM(I2:L2)</f>
        <v>0.05</v>
      </c>
      <c r="O2" s="59"/>
      <c r="P2" s="101"/>
    </row>
    <row r="3" spans="1:17" ht="15.75" customHeight="1">
      <c r="A3" s="55" t="s">
        <v>10</v>
      </c>
      <c r="B3" s="56" t="s">
        <v>11</v>
      </c>
      <c r="C3" s="55" t="s">
        <v>12</v>
      </c>
      <c r="D3" s="130" t="s">
        <v>16</v>
      </c>
      <c r="E3" s="130" t="s">
        <v>14</v>
      </c>
      <c r="F3" s="131" t="s">
        <v>17</v>
      </c>
      <c r="G3" s="132" t="s">
        <v>36</v>
      </c>
      <c r="H3" s="132" t="s">
        <v>486</v>
      </c>
      <c r="I3" s="133"/>
      <c r="J3" s="134"/>
      <c r="K3" s="134">
        <v>0.1</v>
      </c>
      <c r="L3" s="134"/>
      <c r="M3" s="135">
        <f t="shared" si="0"/>
        <v>0.1</v>
      </c>
      <c r="O3" s="60"/>
      <c r="P3" s="102"/>
      <c r="Q3" s="1" t="s">
        <v>275</v>
      </c>
    </row>
    <row r="4" spans="1:17" ht="15.75" customHeight="1">
      <c r="A4" s="55" t="s">
        <v>10</v>
      </c>
      <c r="B4" s="56" t="s">
        <v>11</v>
      </c>
      <c r="C4" s="57" t="s">
        <v>12</v>
      </c>
      <c r="D4" s="124" t="s">
        <v>92</v>
      </c>
      <c r="E4" s="124" t="s">
        <v>14</v>
      </c>
      <c r="F4" s="125" t="s">
        <v>93</v>
      </c>
      <c r="G4" s="126" t="s">
        <v>263</v>
      </c>
      <c r="H4" s="126" t="s">
        <v>486</v>
      </c>
      <c r="I4" s="136"/>
      <c r="J4" s="128"/>
      <c r="K4" s="128">
        <v>0.25</v>
      </c>
      <c r="L4" s="128"/>
      <c r="M4" s="129">
        <f t="shared" si="0"/>
        <v>0.25</v>
      </c>
      <c r="O4" s="59"/>
      <c r="P4" s="101"/>
      <c r="Q4" s="13" t="s">
        <v>278</v>
      </c>
    </row>
    <row r="5" spans="1:16" ht="15.75" customHeight="1">
      <c r="A5" s="55" t="s">
        <v>10</v>
      </c>
      <c r="B5" s="56" t="s">
        <v>11</v>
      </c>
      <c r="C5" s="55" t="s">
        <v>12</v>
      </c>
      <c r="D5" s="124" t="s">
        <v>19</v>
      </c>
      <c r="E5" s="124" t="s">
        <v>14</v>
      </c>
      <c r="F5" s="125" t="s">
        <v>89</v>
      </c>
      <c r="G5" s="126" t="s">
        <v>469</v>
      </c>
      <c r="H5" s="126" t="s">
        <v>486</v>
      </c>
      <c r="I5" s="136"/>
      <c r="J5" s="128"/>
      <c r="K5" s="128">
        <v>0.2</v>
      </c>
      <c r="L5" s="128"/>
      <c r="M5" s="129">
        <f t="shared" si="0"/>
        <v>0.2</v>
      </c>
      <c r="O5" s="59"/>
      <c r="P5" s="101"/>
    </row>
    <row r="6" spans="1:17" ht="15.75" customHeight="1">
      <c r="A6" s="55" t="s">
        <v>10</v>
      </c>
      <c r="B6" s="56" t="s">
        <v>11</v>
      </c>
      <c r="C6" s="55" t="s">
        <v>12</v>
      </c>
      <c r="D6" s="137" t="s">
        <v>24</v>
      </c>
      <c r="E6" s="124" t="s">
        <v>27</v>
      </c>
      <c r="F6" s="125" t="s">
        <v>141</v>
      </c>
      <c r="G6" s="138" t="s">
        <v>36</v>
      </c>
      <c r="H6" s="138" t="s">
        <v>350</v>
      </c>
      <c r="I6" s="136"/>
      <c r="J6" s="128">
        <v>0.1</v>
      </c>
      <c r="K6" s="128"/>
      <c r="L6" s="128"/>
      <c r="M6" s="129">
        <f t="shared" si="0"/>
        <v>0.1</v>
      </c>
      <c r="O6" s="59"/>
      <c r="P6" s="101"/>
      <c r="Q6" s="1" t="s">
        <v>275</v>
      </c>
    </row>
    <row r="7" spans="1:17" ht="15.75" customHeight="1">
      <c r="A7" s="55" t="s">
        <v>10</v>
      </c>
      <c r="B7" s="56" t="s">
        <v>11</v>
      </c>
      <c r="C7" s="55" t="s">
        <v>12</v>
      </c>
      <c r="D7" s="130" t="s">
        <v>24</v>
      </c>
      <c r="E7" s="124" t="s">
        <v>27</v>
      </c>
      <c r="F7" s="125" t="s">
        <v>28</v>
      </c>
      <c r="G7" s="126" t="s">
        <v>29</v>
      </c>
      <c r="H7" s="126" t="s">
        <v>350</v>
      </c>
      <c r="I7" s="136"/>
      <c r="J7" s="128">
        <v>0.1</v>
      </c>
      <c r="K7" s="128"/>
      <c r="L7" s="128"/>
      <c r="M7" s="129">
        <f t="shared" si="0"/>
        <v>0.1</v>
      </c>
      <c r="O7" s="59"/>
      <c r="P7" s="101"/>
      <c r="Q7" s="13" t="s">
        <v>277</v>
      </c>
    </row>
    <row r="8" spans="1:17" ht="15.75" customHeight="1">
      <c r="A8" s="55" t="s">
        <v>10</v>
      </c>
      <c r="B8" s="56" t="s">
        <v>11</v>
      </c>
      <c r="C8" s="55" t="s">
        <v>12</v>
      </c>
      <c r="D8" s="130" t="s">
        <v>24</v>
      </c>
      <c r="E8" s="124" t="s">
        <v>27</v>
      </c>
      <c r="F8" s="125" t="s">
        <v>28</v>
      </c>
      <c r="G8" s="225" t="s">
        <v>36</v>
      </c>
      <c r="H8" s="126" t="s">
        <v>350</v>
      </c>
      <c r="I8" s="136"/>
      <c r="J8" s="95">
        <v>0.1</v>
      </c>
      <c r="K8" s="128"/>
      <c r="L8" s="128"/>
      <c r="M8" s="96">
        <f>SUM(I8:L8)</f>
        <v>0.1</v>
      </c>
      <c r="O8" s="59"/>
      <c r="P8" s="101"/>
      <c r="Q8" s="1" t="s">
        <v>275</v>
      </c>
    </row>
    <row r="9" spans="1:17" ht="15.75" customHeight="1">
      <c r="A9" s="55" t="s">
        <v>10</v>
      </c>
      <c r="B9" s="56" t="s">
        <v>11</v>
      </c>
      <c r="C9" s="55" t="s">
        <v>12</v>
      </c>
      <c r="D9" s="124" t="s">
        <v>30</v>
      </c>
      <c r="E9" s="139" t="s">
        <v>14</v>
      </c>
      <c r="F9" s="125" t="s">
        <v>31</v>
      </c>
      <c r="G9" s="126" t="s">
        <v>21</v>
      </c>
      <c r="H9" s="126" t="s">
        <v>486</v>
      </c>
      <c r="I9" s="136"/>
      <c r="J9" s="128"/>
      <c r="K9" s="128">
        <v>0.2</v>
      </c>
      <c r="L9" s="128"/>
      <c r="M9" s="129">
        <f t="shared" si="0"/>
        <v>0.2</v>
      </c>
      <c r="O9" s="59"/>
      <c r="P9" s="101"/>
      <c r="Q9" s="1" t="s">
        <v>276</v>
      </c>
    </row>
    <row r="10" spans="1:17" ht="15.75" customHeight="1">
      <c r="A10" s="55" t="s">
        <v>10</v>
      </c>
      <c r="B10" s="56" t="s">
        <v>11</v>
      </c>
      <c r="C10" s="55" t="s">
        <v>12</v>
      </c>
      <c r="D10" s="130" t="s">
        <v>30</v>
      </c>
      <c r="E10" s="140" t="s">
        <v>14</v>
      </c>
      <c r="F10" s="125" t="s">
        <v>309</v>
      </c>
      <c r="G10" s="138" t="s">
        <v>36</v>
      </c>
      <c r="H10" s="138" t="s">
        <v>486</v>
      </c>
      <c r="I10" s="136"/>
      <c r="J10" s="128"/>
      <c r="K10" s="128">
        <v>0.1</v>
      </c>
      <c r="L10" s="128"/>
      <c r="M10" s="129">
        <f t="shared" si="0"/>
        <v>0.1</v>
      </c>
      <c r="O10" s="59"/>
      <c r="P10" s="101"/>
      <c r="Q10" s="1" t="s">
        <v>275</v>
      </c>
    </row>
    <row r="11" spans="1:17" ht="15.75" customHeight="1">
      <c r="A11" s="55" t="s">
        <v>10</v>
      </c>
      <c r="B11" s="56" t="s">
        <v>11</v>
      </c>
      <c r="C11" s="55" t="s">
        <v>12</v>
      </c>
      <c r="D11" s="130" t="s">
        <v>33</v>
      </c>
      <c r="E11" s="124" t="s">
        <v>14</v>
      </c>
      <c r="F11" s="125" t="s">
        <v>34</v>
      </c>
      <c r="G11" s="126" t="s">
        <v>21</v>
      </c>
      <c r="H11" s="126" t="s">
        <v>486</v>
      </c>
      <c r="I11" s="136"/>
      <c r="J11" s="128"/>
      <c r="K11" s="128">
        <v>0.2</v>
      </c>
      <c r="L11" s="128"/>
      <c r="M11" s="129">
        <f>SUM(I11:L11)</f>
        <v>0.2</v>
      </c>
      <c r="O11" s="59"/>
      <c r="P11" s="101"/>
      <c r="Q11" s="1" t="s">
        <v>276</v>
      </c>
    </row>
    <row r="12" spans="1:17" ht="15.75" customHeight="1">
      <c r="A12" s="55" t="s">
        <v>10</v>
      </c>
      <c r="B12" s="56" t="s">
        <v>11</v>
      </c>
      <c r="C12" s="55" t="s">
        <v>12</v>
      </c>
      <c r="D12" s="130" t="s">
        <v>33</v>
      </c>
      <c r="E12" s="124" t="s">
        <v>14</v>
      </c>
      <c r="F12" s="125" t="s">
        <v>34</v>
      </c>
      <c r="G12" s="126" t="s">
        <v>546</v>
      </c>
      <c r="H12" s="126" t="s">
        <v>486</v>
      </c>
      <c r="I12" s="136"/>
      <c r="J12" s="128"/>
      <c r="K12" s="128">
        <v>0.3</v>
      </c>
      <c r="L12" s="128"/>
      <c r="M12" s="129">
        <f>SUM(I12:L12)</f>
        <v>0.3</v>
      </c>
      <c r="O12" s="59"/>
      <c r="P12" s="101"/>
      <c r="Q12" s="1"/>
    </row>
    <row r="13" spans="1:17" ht="15.75" customHeight="1">
      <c r="A13" s="55" t="s">
        <v>10</v>
      </c>
      <c r="B13" s="56" t="s">
        <v>11</v>
      </c>
      <c r="C13" s="55" t="s">
        <v>12</v>
      </c>
      <c r="D13" s="232" t="s">
        <v>33</v>
      </c>
      <c r="E13" s="220" t="s">
        <v>27</v>
      </c>
      <c r="F13" s="218" t="s">
        <v>119</v>
      </c>
      <c r="G13" s="94" t="s">
        <v>654</v>
      </c>
      <c r="H13" s="94" t="s">
        <v>486</v>
      </c>
      <c r="I13" s="233"/>
      <c r="J13" s="95"/>
      <c r="K13" s="95">
        <v>0.4</v>
      </c>
      <c r="L13" s="95"/>
      <c r="M13" s="96">
        <f t="shared" si="0"/>
        <v>0.4</v>
      </c>
      <c r="O13" s="59"/>
      <c r="P13" s="101"/>
      <c r="Q13" s="12" t="s">
        <v>654</v>
      </c>
    </row>
    <row r="14" spans="1:17" ht="15.75" customHeight="1">
      <c r="A14" s="55" t="s">
        <v>10</v>
      </c>
      <c r="B14" s="56" t="s">
        <v>11</v>
      </c>
      <c r="C14" s="55" t="s">
        <v>12</v>
      </c>
      <c r="D14" s="232" t="s">
        <v>33</v>
      </c>
      <c r="E14" s="220" t="s">
        <v>27</v>
      </c>
      <c r="F14" s="218" t="s">
        <v>35</v>
      </c>
      <c r="G14" s="94" t="s">
        <v>655</v>
      </c>
      <c r="H14" s="94" t="s">
        <v>486</v>
      </c>
      <c r="I14" s="233"/>
      <c r="J14" s="95"/>
      <c r="K14" s="95">
        <v>0.2</v>
      </c>
      <c r="L14" s="95"/>
      <c r="M14" s="96">
        <f>SUM(I14:L14)</f>
        <v>0.2</v>
      </c>
      <c r="O14" s="59"/>
      <c r="P14" s="101"/>
      <c r="Q14" s="12"/>
    </row>
    <row r="15" spans="1:17" ht="15.75" customHeight="1">
      <c r="A15" s="55" t="s">
        <v>10</v>
      </c>
      <c r="B15" s="56" t="s">
        <v>11</v>
      </c>
      <c r="C15" s="55" t="s">
        <v>12</v>
      </c>
      <c r="D15" s="232" t="s">
        <v>33</v>
      </c>
      <c r="E15" s="220" t="s">
        <v>22</v>
      </c>
      <c r="F15" s="218" t="s">
        <v>37</v>
      </c>
      <c r="G15" s="225" t="s">
        <v>36</v>
      </c>
      <c r="H15" s="94" t="s">
        <v>350</v>
      </c>
      <c r="I15" s="233"/>
      <c r="J15" s="95">
        <v>0.1</v>
      </c>
      <c r="K15" s="95"/>
      <c r="L15" s="95"/>
      <c r="M15" s="96">
        <f>SUM(I15:L15)</f>
        <v>0.1</v>
      </c>
      <c r="O15" s="59"/>
      <c r="P15" s="101"/>
      <c r="Q15" s="1" t="s">
        <v>275</v>
      </c>
    </row>
    <row r="16" spans="1:17" ht="15.75" customHeight="1">
      <c r="A16" s="55" t="s">
        <v>10</v>
      </c>
      <c r="B16" s="56" t="s">
        <v>11</v>
      </c>
      <c r="C16" s="55" t="s">
        <v>12</v>
      </c>
      <c r="D16" s="141" t="s">
        <v>516</v>
      </c>
      <c r="E16" s="142" t="s">
        <v>14</v>
      </c>
      <c r="F16" s="125" t="s">
        <v>131</v>
      </c>
      <c r="G16" s="138" t="s">
        <v>327</v>
      </c>
      <c r="H16" s="138" t="s">
        <v>486</v>
      </c>
      <c r="I16" s="136"/>
      <c r="J16" s="128"/>
      <c r="K16" s="128">
        <v>0.05</v>
      </c>
      <c r="L16" s="128"/>
      <c r="M16" s="129">
        <f t="shared" si="0"/>
        <v>0.05</v>
      </c>
      <c r="O16" s="59"/>
      <c r="P16" s="101"/>
      <c r="Q16" s="1"/>
    </row>
    <row r="17" spans="1:16" ht="15.75" customHeight="1">
      <c r="A17" s="55" t="s">
        <v>10</v>
      </c>
      <c r="B17" s="56" t="s">
        <v>11</v>
      </c>
      <c r="C17" s="55" t="s">
        <v>12</v>
      </c>
      <c r="D17" s="124" t="s">
        <v>38</v>
      </c>
      <c r="E17" s="139" t="s">
        <v>14</v>
      </c>
      <c r="F17" s="125" t="s">
        <v>39</v>
      </c>
      <c r="G17" s="126" t="s">
        <v>40</v>
      </c>
      <c r="H17" s="126" t="s">
        <v>258</v>
      </c>
      <c r="I17" s="136">
        <v>0.35</v>
      </c>
      <c r="J17" s="128"/>
      <c r="K17" s="128"/>
      <c r="L17" s="128"/>
      <c r="M17" s="129">
        <f t="shared" si="0"/>
        <v>0.35</v>
      </c>
      <c r="O17" s="59"/>
      <c r="P17" s="101"/>
    </row>
    <row r="18" spans="1:16" ht="15.75" customHeight="1">
      <c r="A18" s="55" t="s">
        <v>10</v>
      </c>
      <c r="B18" s="56" t="s">
        <v>11</v>
      </c>
      <c r="C18" s="55" t="s">
        <v>12</v>
      </c>
      <c r="D18" s="143" t="s">
        <v>38</v>
      </c>
      <c r="E18" s="144" t="s">
        <v>14</v>
      </c>
      <c r="F18" s="125" t="s">
        <v>39</v>
      </c>
      <c r="G18" s="126" t="s">
        <v>40</v>
      </c>
      <c r="H18" s="126" t="s">
        <v>486</v>
      </c>
      <c r="I18" s="136"/>
      <c r="J18" s="128"/>
      <c r="K18" s="128">
        <v>0.15</v>
      </c>
      <c r="L18" s="128"/>
      <c r="M18" s="129">
        <f t="shared" si="0"/>
        <v>0.15</v>
      </c>
      <c r="O18" s="59"/>
      <c r="P18" s="101"/>
    </row>
    <row r="19" spans="1:16" ht="15.75" customHeight="1">
      <c r="A19" s="55" t="s">
        <v>10</v>
      </c>
      <c r="B19" s="56" t="s">
        <v>11</v>
      </c>
      <c r="C19" s="55" t="s">
        <v>12</v>
      </c>
      <c r="D19" s="130" t="s">
        <v>38</v>
      </c>
      <c r="E19" s="130" t="s">
        <v>14</v>
      </c>
      <c r="F19" s="125" t="s">
        <v>41</v>
      </c>
      <c r="G19" s="126" t="s">
        <v>348</v>
      </c>
      <c r="H19" s="126" t="s">
        <v>258</v>
      </c>
      <c r="I19" s="136">
        <v>0.25</v>
      </c>
      <c r="J19" s="128"/>
      <c r="K19" s="128"/>
      <c r="L19" s="128"/>
      <c r="M19" s="129">
        <f t="shared" si="0"/>
        <v>0.25</v>
      </c>
      <c r="O19" s="59"/>
      <c r="P19" s="101"/>
    </row>
    <row r="20" spans="1:17" ht="15.75" customHeight="1">
      <c r="A20" s="55" t="s">
        <v>10</v>
      </c>
      <c r="B20" s="56" t="s">
        <v>11</v>
      </c>
      <c r="C20" s="55" t="s">
        <v>12</v>
      </c>
      <c r="D20" s="130" t="s">
        <v>38</v>
      </c>
      <c r="E20" s="130" t="s">
        <v>14</v>
      </c>
      <c r="F20" s="125" t="s">
        <v>41</v>
      </c>
      <c r="G20" s="126" t="s">
        <v>412</v>
      </c>
      <c r="H20" s="126" t="s">
        <v>258</v>
      </c>
      <c r="I20" s="136">
        <v>0.1</v>
      </c>
      <c r="J20" s="128"/>
      <c r="K20" s="128"/>
      <c r="L20" s="128"/>
      <c r="M20" s="129">
        <f t="shared" si="0"/>
        <v>0.1</v>
      </c>
      <c r="O20" s="59"/>
      <c r="P20" s="101"/>
      <c r="Q20" s="12" t="s">
        <v>413</v>
      </c>
    </row>
    <row r="21" spans="1:17" ht="15.75" customHeight="1">
      <c r="A21" s="55" t="s">
        <v>10</v>
      </c>
      <c r="B21" s="56" t="s">
        <v>11</v>
      </c>
      <c r="C21" s="55" t="s">
        <v>12</v>
      </c>
      <c r="D21" s="130" t="s">
        <v>38</v>
      </c>
      <c r="E21" s="130" t="s">
        <v>14</v>
      </c>
      <c r="F21" s="125" t="s">
        <v>41</v>
      </c>
      <c r="G21" s="126" t="s">
        <v>21</v>
      </c>
      <c r="H21" s="126" t="s">
        <v>486</v>
      </c>
      <c r="I21" s="136"/>
      <c r="J21" s="128"/>
      <c r="K21" s="128">
        <v>0.2</v>
      </c>
      <c r="L21" s="128"/>
      <c r="M21" s="129">
        <f t="shared" si="0"/>
        <v>0.2</v>
      </c>
      <c r="O21" s="59"/>
      <c r="P21" s="101"/>
      <c r="Q21" s="12" t="s">
        <v>276</v>
      </c>
    </row>
    <row r="22" spans="1:17" ht="15.75" customHeight="1">
      <c r="A22" s="55" t="s">
        <v>10</v>
      </c>
      <c r="B22" s="56" t="s">
        <v>11</v>
      </c>
      <c r="C22" s="55" t="s">
        <v>12</v>
      </c>
      <c r="D22" s="130" t="s">
        <v>38</v>
      </c>
      <c r="E22" s="232" t="s">
        <v>14</v>
      </c>
      <c r="F22" s="218" t="s">
        <v>609</v>
      </c>
      <c r="G22" s="225" t="s">
        <v>36</v>
      </c>
      <c r="H22" s="126" t="s">
        <v>486</v>
      </c>
      <c r="I22" s="136"/>
      <c r="J22" s="128"/>
      <c r="K22" s="95">
        <v>0.1</v>
      </c>
      <c r="L22" s="128"/>
      <c r="M22" s="96">
        <f>SUM(I22:L22)</f>
        <v>0.1</v>
      </c>
      <c r="O22" s="59"/>
      <c r="P22" s="101"/>
      <c r="Q22" s="12" t="s">
        <v>275</v>
      </c>
    </row>
    <row r="23" spans="1:18" ht="15.75" customHeight="1">
      <c r="A23" s="55" t="s">
        <v>10</v>
      </c>
      <c r="B23" s="56" t="s">
        <v>11</v>
      </c>
      <c r="C23" s="55" t="s">
        <v>12</v>
      </c>
      <c r="D23" s="130" t="s">
        <v>38</v>
      </c>
      <c r="E23" s="130" t="s">
        <v>14</v>
      </c>
      <c r="F23" s="125" t="s">
        <v>518</v>
      </c>
      <c r="G23" s="138" t="s">
        <v>519</v>
      </c>
      <c r="H23" s="126" t="s">
        <v>258</v>
      </c>
      <c r="I23" s="136">
        <f>0.75*0.5</f>
        <v>0.375</v>
      </c>
      <c r="J23" s="128"/>
      <c r="K23" s="128"/>
      <c r="L23" s="128"/>
      <c r="M23" s="129">
        <f t="shared" si="0"/>
        <v>0.375</v>
      </c>
      <c r="O23" s="59"/>
      <c r="P23" s="101"/>
      <c r="R23" s="12"/>
    </row>
    <row r="24" spans="1:16" ht="15.75" customHeight="1">
      <c r="A24" s="55" t="s">
        <v>10</v>
      </c>
      <c r="B24" s="56" t="s">
        <v>11</v>
      </c>
      <c r="C24" s="55" t="s">
        <v>12</v>
      </c>
      <c r="D24" s="130" t="s">
        <v>38</v>
      </c>
      <c r="E24" s="124" t="s">
        <v>42</v>
      </c>
      <c r="F24" s="125" t="s">
        <v>482</v>
      </c>
      <c r="G24" s="126" t="s">
        <v>520</v>
      </c>
      <c r="H24" s="126" t="s">
        <v>258</v>
      </c>
      <c r="I24" s="238">
        <v>1</v>
      </c>
      <c r="J24" s="95"/>
      <c r="K24" s="95"/>
      <c r="L24" s="95"/>
      <c r="M24" s="96">
        <f t="shared" si="0"/>
        <v>1</v>
      </c>
      <c r="O24" s="59"/>
      <c r="P24" s="101"/>
    </row>
    <row r="25" spans="1:18" ht="15.75" customHeight="1">
      <c r="A25" s="55" t="s">
        <v>10</v>
      </c>
      <c r="B25" s="56" t="s">
        <v>11</v>
      </c>
      <c r="C25" s="55" t="s">
        <v>12</v>
      </c>
      <c r="D25" s="130" t="s">
        <v>38</v>
      </c>
      <c r="E25" s="130" t="s">
        <v>42</v>
      </c>
      <c r="F25" s="125" t="s">
        <v>43</v>
      </c>
      <c r="G25" s="126" t="s">
        <v>44</v>
      </c>
      <c r="H25" s="126" t="s">
        <v>258</v>
      </c>
      <c r="I25" s="136">
        <v>0.5</v>
      </c>
      <c r="J25" s="128"/>
      <c r="K25" s="128"/>
      <c r="L25" s="128"/>
      <c r="M25" s="129">
        <f t="shared" si="0"/>
        <v>0.5</v>
      </c>
      <c r="O25" s="59"/>
      <c r="P25" s="101"/>
      <c r="R25" s="12"/>
    </row>
    <row r="26" spans="1:16" ht="15.75" customHeight="1">
      <c r="A26" s="55" t="s">
        <v>10</v>
      </c>
      <c r="B26" s="56" t="s">
        <v>11</v>
      </c>
      <c r="C26" s="55" t="s">
        <v>12</v>
      </c>
      <c r="D26" s="130" t="s">
        <v>38</v>
      </c>
      <c r="E26" s="124" t="s">
        <v>45</v>
      </c>
      <c r="F26" s="125" t="s">
        <v>604</v>
      </c>
      <c r="G26" s="126" t="s">
        <v>431</v>
      </c>
      <c r="H26" s="126" t="s">
        <v>258</v>
      </c>
      <c r="I26" s="136">
        <v>0.5</v>
      </c>
      <c r="J26" s="128"/>
      <c r="K26" s="128"/>
      <c r="L26" s="128"/>
      <c r="M26" s="129">
        <f t="shared" si="0"/>
        <v>0.5</v>
      </c>
      <c r="O26" s="59"/>
      <c r="P26" s="101"/>
    </row>
    <row r="27" spans="1:16" ht="15.75" customHeight="1">
      <c r="A27" s="55" t="s">
        <v>10</v>
      </c>
      <c r="B27" s="56" t="s">
        <v>11</v>
      </c>
      <c r="C27" s="63" t="s">
        <v>12</v>
      </c>
      <c r="D27" s="146" t="s">
        <v>46</v>
      </c>
      <c r="E27" s="146" t="s">
        <v>47</v>
      </c>
      <c r="F27" s="146" t="s">
        <v>47</v>
      </c>
      <c r="G27" s="147"/>
      <c r="H27" s="148"/>
      <c r="I27" s="149">
        <f>SUM(I2:I26)</f>
        <v>3.125</v>
      </c>
      <c r="J27" s="150">
        <f>SUM(J2:J26)</f>
        <v>0.4</v>
      </c>
      <c r="K27" s="150">
        <f>SUM(K2:K26)</f>
        <v>2.45</v>
      </c>
      <c r="L27" s="150"/>
      <c r="M27" s="151">
        <f t="shared" si="0"/>
        <v>5.975</v>
      </c>
      <c r="O27" s="65"/>
      <c r="P27" s="103"/>
    </row>
    <row r="28" spans="1:17" ht="15.75" customHeight="1">
      <c r="A28" s="55" t="s">
        <v>10</v>
      </c>
      <c r="B28" s="56" t="s">
        <v>11</v>
      </c>
      <c r="C28" s="55" t="s">
        <v>48</v>
      </c>
      <c r="D28" s="124" t="s">
        <v>209</v>
      </c>
      <c r="E28" s="124" t="s">
        <v>14</v>
      </c>
      <c r="F28" s="125" t="s">
        <v>210</v>
      </c>
      <c r="G28" s="138" t="s">
        <v>308</v>
      </c>
      <c r="H28" s="138" t="s">
        <v>485</v>
      </c>
      <c r="I28" s="136"/>
      <c r="J28" s="128"/>
      <c r="K28" s="128"/>
      <c r="L28" s="128">
        <v>0.1</v>
      </c>
      <c r="M28" s="129">
        <f t="shared" si="0"/>
        <v>0.1</v>
      </c>
      <c r="O28" s="59"/>
      <c r="P28" s="101"/>
      <c r="Q28" s="1" t="s">
        <v>275</v>
      </c>
    </row>
    <row r="29" spans="1:17" ht="26.25" customHeight="1">
      <c r="A29" s="55" t="s">
        <v>10</v>
      </c>
      <c r="B29" s="56" t="s">
        <v>11</v>
      </c>
      <c r="C29" s="232" t="s">
        <v>48</v>
      </c>
      <c r="D29" s="220" t="s">
        <v>209</v>
      </c>
      <c r="E29" s="220" t="s">
        <v>45</v>
      </c>
      <c r="F29" s="218" t="s">
        <v>657</v>
      </c>
      <c r="G29" s="225" t="s">
        <v>658</v>
      </c>
      <c r="H29" s="225" t="s">
        <v>485</v>
      </c>
      <c r="I29" s="233"/>
      <c r="J29" s="95"/>
      <c r="K29" s="95"/>
      <c r="L29" s="95">
        <v>0.2</v>
      </c>
      <c r="M29" s="96">
        <f>SUM(I29:L29)</f>
        <v>0.2</v>
      </c>
      <c r="O29" s="59"/>
      <c r="P29" s="101"/>
      <c r="Q29" s="1" t="s">
        <v>275</v>
      </c>
    </row>
    <row r="30" spans="1:17" ht="15.75" customHeight="1">
      <c r="A30" s="55" t="s">
        <v>10</v>
      </c>
      <c r="B30" s="56" t="s">
        <v>11</v>
      </c>
      <c r="C30" s="57" t="s">
        <v>48</v>
      </c>
      <c r="D30" s="124" t="s">
        <v>49</v>
      </c>
      <c r="E30" s="124" t="s">
        <v>14</v>
      </c>
      <c r="F30" s="125" t="s">
        <v>338</v>
      </c>
      <c r="G30" s="126" t="s">
        <v>21</v>
      </c>
      <c r="H30" s="138" t="s">
        <v>485</v>
      </c>
      <c r="I30" s="136"/>
      <c r="J30" s="128"/>
      <c r="K30" s="128"/>
      <c r="L30" s="152">
        <v>0.2</v>
      </c>
      <c r="M30" s="129">
        <f t="shared" si="0"/>
        <v>0.2</v>
      </c>
      <c r="O30" s="59"/>
      <c r="P30" s="101"/>
      <c r="Q30" s="1" t="s">
        <v>276</v>
      </c>
    </row>
    <row r="31" spans="1:17" ht="15.75" customHeight="1">
      <c r="A31" s="55" t="s">
        <v>10</v>
      </c>
      <c r="B31" s="56" t="s">
        <v>11</v>
      </c>
      <c r="C31" s="55" t="s">
        <v>48</v>
      </c>
      <c r="D31" s="124" t="s">
        <v>395</v>
      </c>
      <c r="E31" s="124" t="s">
        <v>14</v>
      </c>
      <c r="F31" s="125" t="s">
        <v>216</v>
      </c>
      <c r="G31" s="126" t="s">
        <v>54</v>
      </c>
      <c r="H31" s="138" t="s">
        <v>485</v>
      </c>
      <c r="I31" s="136"/>
      <c r="J31" s="128"/>
      <c r="K31" s="128"/>
      <c r="L31" s="128">
        <v>0.1</v>
      </c>
      <c r="M31" s="129">
        <f t="shared" si="0"/>
        <v>0.1</v>
      </c>
      <c r="O31" s="59"/>
      <c r="P31" s="101"/>
      <c r="Q31" s="1"/>
    </row>
    <row r="32" spans="1:17" ht="15.75" customHeight="1">
      <c r="A32" s="55" t="s">
        <v>10</v>
      </c>
      <c r="B32" s="56" t="s">
        <v>11</v>
      </c>
      <c r="C32" s="55" t="s">
        <v>48</v>
      </c>
      <c r="D32" s="220" t="s">
        <v>601</v>
      </c>
      <c r="E32" s="124" t="s">
        <v>14</v>
      </c>
      <c r="F32" s="125" t="s">
        <v>307</v>
      </c>
      <c r="G32" s="138" t="s">
        <v>61</v>
      </c>
      <c r="H32" s="138" t="s">
        <v>485</v>
      </c>
      <c r="I32" s="136"/>
      <c r="J32" s="128"/>
      <c r="K32" s="128"/>
      <c r="L32" s="128">
        <v>0.25</v>
      </c>
      <c r="M32" s="129">
        <f>SUM(I32:L32)</f>
        <v>0.25</v>
      </c>
      <c r="O32" s="59"/>
      <c r="P32" s="101"/>
      <c r="Q32" s="1" t="s">
        <v>280</v>
      </c>
    </row>
    <row r="33" spans="1:17" ht="15.75" customHeight="1">
      <c r="A33" s="55" t="s">
        <v>10</v>
      </c>
      <c r="B33" s="56" t="s">
        <v>11</v>
      </c>
      <c r="C33" s="55" t="s">
        <v>48</v>
      </c>
      <c r="D33" s="220" t="s">
        <v>601</v>
      </c>
      <c r="E33" s="124" t="s">
        <v>14</v>
      </c>
      <c r="F33" s="125" t="s">
        <v>307</v>
      </c>
      <c r="G33" s="138" t="s">
        <v>21</v>
      </c>
      <c r="H33" s="138" t="s">
        <v>485</v>
      </c>
      <c r="I33" s="136"/>
      <c r="J33" s="128"/>
      <c r="K33" s="128"/>
      <c r="L33" s="128">
        <v>0.2</v>
      </c>
      <c r="M33" s="129">
        <f t="shared" si="0"/>
        <v>0.2</v>
      </c>
      <c r="O33" s="59"/>
      <c r="P33" s="101"/>
      <c r="Q33" s="12" t="s">
        <v>276</v>
      </c>
    </row>
    <row r="34" spans="1:16" ht="15.75" customHeight="1">
      <c r="A34" s="55" t="s">
        <v>10</v>
      </c>
      <c r="B34" s="56" t="s">
        <v>11</v>
      </c>
      <c r="C34" s="55" t="s">
        <v>48</v>
      </c>
      <c r="D34" s="130" t="s">
        <v>52</v>
      </c>
      <c r="E34" s="130" t="s">
        <v>14</v>
      </c>
      <c r="F34" s="131" t="s">
        <v>564</v>
      </c>
      <c r="G34" s="154" t="s">
        <v>54</v>
      </c>
      <c r="H34" s="138" t="s">
        <v>485</v>
      </c>
      <c r="I34" s="133"/>
      <c r="J34" s="134"/>
      <c r="K34" s="134"/>
      <c r="L34" s="134">
        <v>0.05</v>
      </c>
      <c r="M34" s="135">
        <f t="shared" si="0"/>
        <v>0.05</v>
      </c>
      <c r="O34" s="60"/>
      <c r="P34" s="102"/>
    </row>
    <row r="35" spans="1:16" ht="15.75" customHeight="1">
      <c r="A35" s="55" t="s">
        <v>10</v>
      </c>
      <c r="B35" s="56" t="s">
        <v>11</v>
      </c>
      <c r="C35" s="55" t="s">
        <v>48</v>
      </c>
      <c r="D35" s="130" t="s">
        <v>52</v>
      </c>
      <c r="E35" s="130" t="s">
        <v>14</v>
      </c>
      <c r="F35" s="131" t="s">
        <v>241</v>
      </c>
      <c r="G35" s="154" t="s">
        <v>54</v>
      </c>
      <c r="H35" s="138" t="s">
        <v>485</v>
      </c>
      <c r="I35" s="133"/>
      <c r="J35" s="134"/>
      <c r="K35" s="134"/>
      <c r="L35" s="134">
        <v>0.05</v>
      </c>
      <c r="M35" s="135">
        <f t="shared" si="0"/>
        <v>0.05</v>
      </c>
      <c r="O35" s="60"/>
      <c r="P35" s="102"/>
    </row>
    <row r="36" spans="1:16" ht="15.75" customHeight="1">
      <c r="A36" s="55" t="s">
        <v>10</v>
      </c>
      <c r="B36" s="56" t="s">
        <v>11</v>
      </c>
      <c r="C36" s="55" t="s">
        <v>48</v>
      </c>
      <c r="D36" s="130" t="s">
        <v>52</v>
      </c>
      <c r="E36" s="124" t="s">
        <v>14</v>
      </c>
      <c r="F36" s="125" t="s">
        <v>56</v>
      </c>
      <c r="G36" s="126" t="s">
        <v>57</v>
      </c>
      <c r="H36" s="138" t="s">
        <v>485</v>
      </c>
      <c r="I36" s="136"/>
      <c r="J36" s="128"/>
      <c r="K36" s="128"/>
      <c r="L36" s="128">
        <v>0.1</v>
      </c>
      <c r="M36" s="129">
        <f t="shared" si="0"/>
        <v>0.1</v>
      </c>
      <c r="O36" s="59"/>
      <c r="P36" s="101"/>
    </row>
    <row r="37" spans="1:16" ht="15.75" customHeight="1">
      <c r="A37" s="55" t="s">
        <v>10</v>
      </c>
      <c r="B37" s="56" t="s">
        <v>11</v>
      </c>
      <c r="C37" s="55" t="s">
        <v>48</v>
      </c>
      <c r="D37" s="130" t="s">
        <v>52</v>
      </c>
      <c r="E37" s="130" t="s">
        <v>14</v>
      </c>
      <c r="F37" s="131" t="s">
        <v>55</v>
      </c>
      <c r="G37" s="154" t="s">
        <v>287</v>
      </c>
      <c r="H37" s="138" t="s">
        <v>485</v>
      </c>
      <c r="I37" s="133"/>
      <c r="J37" s="134"/>
      <c r="K37" s="134"/>
      <c r="L37" s="134">
        <v>0.1</v>
      </c>
      <c r="M37" s="135">
        <f t="shared" si="0"/>
        <v>0.1</v>
      </c>
      <c r="O37" s="60"/>
      <c r="P37" s="102"/>
    </row>
    <row r="38" spans="1:16" ht="15.75" customHeight="1">
      <c r="A38" s="55" t="s">
        <v>10</v>
      </c>
      <c r="B38" s="56" t="s">
        <v>11</v>
      </c>
      <c r="C38" s="55" t="s">
        <v>48</v>
      </c>
      <c r="D38" s="130" t="s">
        <v>101</v>
      </c>
      <c r="E38" s="130" t="s">
        <v>14</v>
      </c>
      <c r="F38" s="131" t="s">
        <v>575</v>
      </c>
      <c r="G38" s="154" t="s">
        <v>54</v>
      </c>
      <c r="H38" s="138" t="s">
        <v>485</v>
      </c>
      <c r="I38" s="133"/>
      <c r="J38" s="134"/>
      <c r="K38" s="134"/>
      <c r="L38" s="134">
        <v>0.05</v>
      </c>
      <c r="M38" s="135">
        <f>SUM(I38:L38)</f>
        <v>0.05</v>
      </c>
      <c r="O38" s="60"/>
      <c r="P38" s="102"/>
    </row>
    <row r="39" spans="1:17" ht="15.75" customHeight="1">
      <c r="A39" s="55" t="s">
        <v>10</v>
      </c>
      <c r="B39" s="56" t="s">
        <v>11</v>
      </c>
      <c r="C39" s="55" t="s">
        <v>48</v>
      </c>
      <c r="D39" s="124" t="s">
        <v>58</v>
      </c>
      <c r="E39" s="124" t="s">
        <v>14</v>
      </c>
      <c r="F39" s="125" t="s">
        <v>407</v>
      </c>
      <c r="G39" s="126" t="s">
        <v>21</v>
      </c>
      <c r="H39" s="138" t="s">
        <v>485</v>
      </c>
      <c r="I39" s="136"/>
      <c r="J39" s="128"/>
      <c r="K39" s="128"/>
      <c r="L39" s="128">
        <v>0.2</v>
      </c>
      <c r="M39" s="129">
        <f t="shared" si="0"/>
        <v>0.2</v>
      </c>
      <c r="O39" s="59"/>
      <c r="P39" s="101"/>
      <c r="Q39" s="1" t="s">
        <v>276</v>
      </c>
    </row>
    <row r="40" spans="1:17" ht="15.75" customHeight="1">
      <c r="A40" s="55" t="s">
        <v>10</v>
      </c>
      <c r="B40" s="56" t="s">
        <v>11</v>
      </c>
      <c r="C40" s="55" t="s">
        <v>48</v>
      </c>
      <c r="D40" s="130" t="s">
        <v>59</v>
      </c>
      <c r="E40" s="130" t="s">
        <v>14</v>
      </c>
      <c r="F40" s="131" t="s">
        <v>60</v>
      </c>
      <c r="G40" s="132" t="s">
        <v>32</v>
      </c>
      <c r="H40" s="138" t="s">
        <v>485</v>
      </c>
      <c r="I40" s="133"/>
      <c r="J40" s="134"/>
      <c r="K40" s="134"/>
      <c r="L40" s="134">
        <v>0.3</v>
      </c>
      <c r="M40" s="135">
        <f>SUM(I40:L40)</f>
        <v>0.3</v>
      </c>
      <c r="O40" s="60"/>
      <c r="P40" s="102"/>
      <c r="Q40" s="12" t="s">
        <v>32</v>
      </c>
    </row>
    <row r="41" spans="1:17" ht="15.75" customHeight="1">
      <c r="A41" s="55" t="s">
        <v>10</v>
      </c>
      <c r="B41" s="56" t="s">
        <v>11</v>
      </c>
      <c r="C41" s="55" t="s">
        <v>48</v>
      </c>
      <c r="D41" s="130" t="s">
        <v>59</v>
      </c>
      <c r="E41" s="130" t="s">
        <v>14</v>
      </c>
      <c r="F41" s="131" t="s">
        <v>60</v>
      </c>
      <c r="G41" s="132" t="s">
        <v>21</v>
      </c>
      <c r="H41" s="138" t="s">
        <v>485</v>
      </c>
      <c r="I41" s="133"/>
      <c r="J41" s="134"/>
      <c r="K41" s="134"/>
      <c r="L41" s="134">
        <v>0.2</v>
      </c>
      <c r="M41" s="135">
        <f t="shared" si="0"/>
        <v>0.2</v>
      </c>
      <c r="O41" s="60"/>
      <c r="P41" s="102"/>
      <c r="Q41" s="12" t="s">
        <v>276</v>
      </c>
    </row>
    <row r="42" spans="1:17" ht="15.75" customHeight="1">
      <c r="A42" s="55" t="s">
        <v>10</v>
      </c>
      <c r="B42" s="56" t="s">
        <v>11</v>
      </c>
      <c r="C42" s="55" t="s">
        <v>48</v>
      </c>
      <c r="D42" s="130" t="s">
        <v>59</v>
      </c>
      <c r="E42" s="130" t="s">
        <v>14</v>
      </c>
      <c r="F42" s="131" t="s">
        <v>217</v>
      </c>
      <c r="G42" s="229" t="s">
        <v>36</v>
      </c>
      <c r="H42" s="138" t="s">
        <v>485</v>
      </c>
      <c r="I42" s="133"/>
      <c r="J42" s="134"/>
      <c r="K42" s="134"/>
      <c r="L42" s="227">
        <v>0.1</v>
      </c>
      <c r="M42" s="228">
        <f>SUM(I42:L42)</f>
        <v>0.1</v>
      </c>
      <c r="O42" s="60"/>
      <c r="P42" s="102"/>
      <c r="Q42" s="12" t="s">
        <v>275</v>
      </c>
    </row>
    <row r="43" spans="1:17" ht="15.75" customHeight="1">
      <c r="A43" s="55" t="s">
        <v>10</v>
      </c>
      <c r="B43" s="56" t="s">
        <v>11</v>
      </c>
      <c r="C43" s="55" t="s">
        <v>48</v>
      </c>
      <c r="D43" s="130" t="s">
        <v>59</v>
      </c>
      <c r="E43" s="130" t="s">
        <v>14</v>
      </c>
      <c r="F43" s="131" t="s">
        <v>62</v>
      </c>
      <c r="G43" s="154" t="s">
        <v>29</v>
      </c>
      <c r="H43" s="138" t="s">
        <v>485</v>
      </c>
      <c r="I43" s="133"/>
      <c r="J43" s="134"/>
      <c r="K43" s="134"/>
      <c r="L43" s="134">
        <v>0.1</v>
      </c>
      <c r="M43" s="135">
        <f t="shared" si="0"/>
        <v>0.1</v>
      </c>
      <c r="O43" s="60"/>
      <c r="P43" s="102"/>
      <c r="Q43" s="13" t="s">
        <v>277</v>
      </c>
    </row>
    <row r="44" spans="1:17" ht="15.75" customHeight="1">
      <c r="A44" s="55" t="s">
        <v>10</v>
      </c>
      <c r="B44" s="56" t="s">
        <v>11</v>
      </c>
      <c r="C44" s="55" t="s">
        <v>48</v>
      </c>
      <c r="D44" s="124" t="s">
        <v>163</v>
      </c>
      <c r="E44" s="124" t="s">
        <v>14</v>
      </c>
      <c r="F44" s="125" t="s">
        <v>311</v>
      </c>
      <c r="G44" s="126" t="s">
        <v>534</v>
      </c>
      <c r="H44" s="138" t="s">
        <v>485</v>
      </c>
      <c r="I44" s="136"/>
      <c r="J44" s="128"/>
      <c r="K44" s="128"/>
      <c r="L44" s="128">
        <v>0.2</v>
      </c>
      <c r="M44" s="129">
        <f t="shared" si="0"/>
        <v>0.2</v>
      </c>
      <c r="O44" s="59"/>
      <c r="P44" s="101"/>
      <c r="Q44" s="1"/>
    </row>
    <row r="45" spans="1:17" ht="15.75" customHeight="1">
      <c r="A45" s="55" t="s">
        <v>10</v>
      </c>
      <c r="B45" s="56" t="s">
        <v>11</v>
      </c>
      <c r="C45" s="55" t="s">
        <v>48</v>
      </c>
      <c r="D45" s="142" t="s">
        <v>63</v>
      </c>
      <c r="E45" s="124" t="s">
        <v>14</v>
      </c>
      <c r="F45" s="125" t="s">
        <v>64</v>
      </c>
      <c r="G45" s="126" t="s">
        <v>29</v>
      </c>
      <c r="H45" s="138" t="s">
        <v>485</v>
      </c>
      <c r="I45" s="136"/>
      <c r="J45" s="128"/>
      <c r="K45" s="128"/>
      <c r="L45" s="128">
        <v>0.1</v>
      </c>
      <c r="M45" s="129">
        <f t="shared" si="0"/>
        <v>0.1</v>
      </c>
      <c r="O45" s="59"/>
      <c r="P45" s="101"/>
      <c r="Q45" s="13" t="s">
        <v>277</v>
      </c>
    </row>
    <row r="46" spans="1:17" ht="15.75" customHeight="1">
      <c r="A46" s="55" t="s">
        <v>10</v>
      </c>
      <c r="B46" s="56" t="s">
        <v>11</v>
      </c>
      <c r="C46" s="55" t="s">
        <v>48</v>
      </c>
      <c r="D46" s="137" t="s">
        <v>50</v>
      </c>
      <c r="E46" s="124" t="s">
        <v>14</v>
      </c>
      <c r="F46" s="125" t="s">
        <v>51</v>
      </c>
      <c r="G46" s="126" t="s">
        <v>21</v>
      </c>
      <c r="H46" s="138" t="s">
        <v>485</v>
      </c>
      <c r="I46" s="136"/>
      <c r="J46" s="128"/>
      <c r="K46" s="128"/>
      <c r="L46" s="152">
        <v>0.2</v>
      </c>
      <c r="M46" s="129">
        <f t="shared" si="0"/>
        <v>0.2</v>
      </c>
      <c r="O46" s="59"/>
      <c r="P46" s="101"/>
      <c r="Q46" s="1" t="s">
        <v>276</v>
      </c>
    </row>
    <row r="47" spans="1:17" ht="15.75" customHeight="1">
      <c r="A47" s="55" t="s">
        <v>10</v>
      </c>
      <c r="B47" s="56" t="s">
        <v>11</v>
      </c>
      <c r="C47" s="55" t="s">
        <v>48</v>
      </c>
      <c r="D47" s="130" t="s">
        <v>50</v>
      </c>
      <c r="E47" s="130" t="s">
        <v>14</v>
      </c>
      <c r="F47" s="131" t="s">
        <v>51</v>
      </c>
      <c r="G47" s="225" t="s">
        <v>36</v>
      </c>
      <c r="H47" s="138" t="s">
        <v>485</v>
      </c>
      <c r="I47" s="136"/>
      <c r="J47" s="128"/>
      <c r="K47" s="128"/>
      <c r="L47" s="226">
        <v>0.1</v>
      </c>
      <c r="M47" s="96">
        <f>SUM(I47:L47)</f>
        <v>0.1</v>
      </c>
      <c r="O47" s="59"/>
      <c r="P47" s="101"/>
      <c r="Q47" s="12" t="s">
        <v>275</v>
      </c>
    </row>
    <row r="48" spans="1:17" ht="15.75" customHeight="1">
      <c r="A48" s="55" t="s">
        <v>10</v>
      </c>
      <c r="B48" s="56" t="s">
        <v>11</v>
      </c>
      <c r="C48" s="55" t="s">
        <v>48</v>
      </c>
      <c r="D48" s="124" t="s">
        <v>65</v>
      </c>
      <c r="E48" s="124" t="s">
        <v>14</v>
      </c>
      <c r="F48" s="125" t="s">
        <v>331</v>
      </c>
      <c r="G48" s="126" t="s">
        <v>330</v>
      </c>
      <c r="H48" s="138" t="s">
        <v>485</v>
      </c>
      <c r="I48" s="136"/>
      <c r="J48" s="128"/>
      <c r="K48" s="128"/>
      <c r="L48" s="152">
        <v>0.25</v>
      </c>
      <c r="M48" s="129">
        <f t="shared" si="0"/>
        <v>0.25</v>
      </c>
      <c r="O48" s="59"/>
      <c r="P48" s="101"/>
      <c r="Q48" s="27" t="s">
        <v>271</v>
      </c>
    </row>
    <row r="49" spans="1:17" ht="15.75" customHeight="1">
      <c r="A49" s="55" t="s">
        <v>10</v>
      </c>
      <c r="B49" s="56" t="s">
        <v>11</v>
      </c>
      <c r="C49" s="55" t="s">
        <v>48</v>
      </c>
      <c r="D49" s="124" t="s">
        <v>69</v>
      </c>
      <c r="E49" s="124" t="s">
        <v>14</v>
      </c>
      <c r="F49" s="125" t="s">
        <v>373</v>
      </c>
      <c r="G49" s="138" t="s">
        <v>36</v>
      </c>
      <c r="H49" s="138" t="s">
        <v>485</v>
      </c>
      <c r="I49" s="136"/>
      <c r="J49" s="128"/>
      <c r="K49" s="128"/>
      <c r="L49" s="128">
        <v>0.1</v>
      </c>
      <c r="M49" s="129">
        <f t="shared" si="0"/>
        <v>0.1</v>
      </c>
      <c r="O49" s="59"/>
      <c r="P49" s="101"/>
      <c r="Q49" s="1" t="s">
        <v>275</v>
      </c>
    </row>
    <row r="50" spans="1:16" ht="15.75" customHeight="1">
      <c r="A50" s="55" t="s">
        <v>10</v>
      </c>
      <c r="B50" s="56" t="s">
        <v>11</v>
      </c>
      <c r="C50" s="63" t="s">
        <v>48</v>
      </c>
      <c r="D50" s="146" t="s">
        <v>70</v>
      </c>
      <c r="E50" s="146" t="s">
        <v>47</v>
      </c>
      <c r="F50" s="146" t="s">
        <v>47</v>
      </c>
      <c r="G50" s="147"/>
      <c r="H50" s="148"/>
      <c r="I50" s="149"/>
      <c r="J50" s="150"/>
      <c r="K50" s="150"/>
      <c r="L50" s="150">
        <f>SUM(L28:L49)</f>
        <v>3.2500000000000013</v>
      </c>
      <c r="M50" s="151">
        <f t="shared" si="0"/>
        <v>3.2500000000000013</v>
      </c>
      <c r="O50" s="65"/>
      <c r="P50" s="103"/>
    </row>
    <row r="51" spans="1:16" ht="15.75" customHeight="1">
      <c r="A51" s="55" t="s">
        <v>10</v>
      </c>
      <c r="B51" s="66" t="s">
        <v>11</v>
      </c>
      <c r="C51" s="67" t="s">
        <v>71</v>
      </c>
      <c r="D51" s="155" t="s">
        <v>47</v>
      </c>
      <c r="E51" s="155" t="s">
        <v>47</v>
      </c>
      <c r="F51" s="155" t="s">
        <v>47</v>
      </c>
      <c r="G51" s="156"/>
      <c r="H51" s="157"/>
      <c r="I51" s="158">
        <f>I27</f>
        <v>3.125</v>
      </c>
      <c r="J51" s="159">
        <f>J27</f>
        <v>0.4</v>
      </c>
      <c r="K51" s="159">
        <f>K27</f>
        <v>2.45</v>
      </c>
      <c r="L51" s="159">
        <f>L50</f>
        <v>3.2500000000000013</v>
      </c>
      <c r="M51" s="160">
        <f t="shared" si="0"/>
        <v>9.225000000000001</v>
      </c>
      <c r="O51" s="68"/>
      <c r="P51" s="104"/>
    </row>
    <row r="52" spans="1:16" ht="12.75">
      <c r="A52" s="55" t="s">
        <v>10</v>
      </c>
      <c r="B52" s="56" t="s">
        <v>72</v>
      </c>
      <c r="C52" s="55" t="s">
        <v>12</v>
      </c>
      <c r="D52" s="124" t="s">
        <v>19</v>
      </c>
      <c r="E52" s="124" t="s">
        <v>14</v>
      </c>
      <c r="F52" s="125" t="s">
        <v>20</v>
      </c>
      <c r="G52" s="126" t="s">
        <v>402</v>
      </c>
      <c r="H52" s="126" t="s">
        <v>486</v>
      </c>
      <c r="I52" s="136"/>
      <c r="J52" s="128"/>
      <c r="K52" s="128">
        <v>0.35</v>
      </c>
      <c r="L52" s="128"/>
      <c r="M52" s="129">
        <f>SUM(I52:L52)</f>
        <v>0.35</v>
      </c>
      <c r="O52" s="59"/>
      <c r="P52" s="101"/>
    </row>
    <row r="53" spans="1:16" ht="25.5">
      <c r="A53" s="55" t="s">
        <v>10</v>
      </c>
      <c r="B53" s="56" t="s">
        <v>72</v>
      </c>
      <c r="C53" s="55" t="s">
        <v>12</v>
      </c>
      <c r="D53" s="124" t="s">
        <v>88</v>
      </c>
      <c r="E53" s="124" t="s">
        <v>14</v>
      </c>
      <c r="F53" s="125" t="s">
        <v>569</v>
      </c>
      <c r="G53" s="126" t="s">
        <v>570</v>
      </c>
      <c r="H53" s="126" t="s">
        <v>486</v>
      </c>
      <c r="I53" s="136"/>
      <c r="J53" s="128"/>
      <c r="K53" s="128">
        <v>0.1</v>
      </c>
      <c r="L53" s="128"/>
      <c r="M53" s="129">
        <f>SUM(I53:L53)</f>
        <v>0.1</v>
      </c>
      <c r="O53" s="59"/>
      <c r="P53" s="101"/>
    </row>
    <row r="54" spans="1:16" ht="25.5">
      <c r="A54" s="55" t="s">
        <v>10</v>
      </c>
      <c r="B54" s="56" t="s">
        <v>72</v>
      </c>
      <c r="C54" s="55" t="s">
        <v>12</v>
      </c>
      <c r="D54" s="124" t="s">
        <v>88</v>
      </c>
      <c r="E54" s="124" t="s">
        <v>22</v>
      </c>
      <c r="F54" s="138" t="s">
        <v>571</v>
      </c>
      <c r="G54" s="126" t="s">
        <v>570</v>
      </c>
      <c r="H54" s="126" t="s">
        <v>486</v>
      </c>
      <c r="I54" s="136"/>
      <c r="J54" s="128"/>
      <c r="K54" s="128">
        <v>0.25</v>
      </c>
      <c r="L54" s="128"/>
      <c r="M54" s="129">
        <f>SUM(I54:L54)</f>
        <v>0.25</v>
      </c>
      <c r="O54" s="59"/>
      <c r="P54" s="101"/>
    </row>
    <row r="55" spans="1:16" ht="12.75">
      <c r="A55" s="55" t="s">
        <v>10</v>
      </c>
      <c r="B55" s="56" t="s">
        <v>72</v>
      </c>
      <c r="C55" s="55" t="s">
        <v>12</v>
      </c>
      <c r="D55" s="124" t="s">
        <v>33</v>
      </c>
      <c r="E55" s="124" t="s">
        <v>14</v>
      </c>
      <c r="F55" s="125" t="s">
        <v>75</v>
      </c>
      <c r="G55" s="126" t="s">
        <v>76</v>
      </c>
      <c r="H55" s="126" t="s">
        <v>486</v>
      </c>
      <c r="I55" s="136"/>
      <c r="J55" s="128"/>
      <c r="K55" s="128">
        <v>0.2</v>
      </c>
      <c r="L55" s="128"/>
      <c r="M55" s="129">
        <f t="shared" si="0"/>
        <v>0.2</v>
      </c>
      <c r="O55" s="59"/>
      <c r="P55" s="101"/>
    </row>
    <row r="56" spans="1:16" ht="38.25">
      <c r="A56" s="55" t="s">
        <v>10</v>
      </c>
      <c r="B56" s="56" t="s">
        <v>72</v>
      </c>
      <c r="C56" s="55" t="s">
        <v>12</v>
      </c>
      <c r="D56" s="161" t="s">
        <v>38</v>
      </c>
      <c r="E56" s="139" t="s">
        <v>27</v>
      </c>
      <c r="F56" s="162" t="s">
        <v>298</v>
      </c>
      <c r="G56" s="126" t="s">
        <v>489</v>
      </c>
      <c r="H56" s="126" t="s">
        <v>258</v>
      </c>
      <c r="I56" s="136">
        <v>0.25</v>
      </c>
      <c r="J56" s="128"/>
      <c r="K56" s="128"/>
      <c r="L56" s="128"/>
      <c r="M56" s="129">
        <f t="shared" si="0"/>
        <v>0.25</v>
      </c>
      <c r="O56" s="59"/>
      <c r="P56" s="101"/>
    </row>
    <row r="57" spans="1:16" ht="38.25">
      <c r="A57" s="55" t="s">
        <v>10</v>
      </c>
      <c r="B57" s="56" t="s">
        <v>72</v>
      </c>
      <c r="C57" s="55" t="s">
        <v>12</v>
      </c>
      <c r="D57" s="163" t="s">
        <v>38</v>
      </c>
      <c r="E57" s="163" t="s">
        <v>27</v>
      </c>
      <c r="F57" s="164" t="s">
        <v>298</v>
      </c>
      <c r="G57" s="165" t="s">
        <v>490</v>
      </c>
      <c r="H57" s="165" t="s">
        <v>258</v>
      </c>
      <c r="I57" s="166">
        <v>0.25</v>
      </c>
      <c r="J57" s="167"/>
      <c r="K57" s="167"/>
      <c r="L57" s="167"/>
      <c r="M57" s="168">
        <f t="shared" si="0"/>
        <v>0.25</v>
      </c>
      <c r="O57" s="71"/>
      <c r="P57" s="105"/>
    </row>
    <row r="58" spans="1:16" ht="38.25">
      <c r="A58" s="55" t="s">
        <v>10</v>
      </c>
      <c r="B58" s="56" t="s">
        <v>72</v>
      </c>
      <c r="C58" s="55" t="s">
        <v>12</v>
      </c>
      <c r="D58" s="130" t="s">
        <v>38</v>
      </c>
      <c r="E58" s="130" t="s">
        <v>79</v>
      </c>
      <c r="F58" s="169" t="s">
        <v>77</v>
      </c>
      <c r="G58" s="154" t="s">
        <v>491</v>
      </c>
      <c r="H58" s="154" t="s">
        <v>258</v>
      </c>
      <c r="I58" s="133">
        <v>0.8</v>
      </c>
      <c r="J58" s="134"/>
      <c r="K58" s="134"/>
      <c r="L58" s="134"/>
      <c r="M58" s="135">
        <f t="shared" si="0"/>
        <v>0.8</v>
      </c>
      <c r="O58" s="60"/>
      <c r="P58" s="102"/>
    </row>
    <row r="59" spans="1:17" ht="38.25">
      <c r="A59" s="55" t="s">
        <v>10</v>
      </c>
      <c r="B59" s="56" t="s">
        <v>72</v>
      </c>
      <c r="C59" s="55" t="s">
        <v>12</v>
      </c>
      <c r="D59" s="130" t="s">
        <v>38</v>
      </c>
      <c r="E59" s="130" t="s">
        <v>79</v>
      </c>
      <c r="F59" s="125" t="s">
        <v>78</v>
      </c>
      <c r="G59" s="126" t="s">
        <v>492</v>
      </c>
      <c r="H59" s="126" t="s">
        <v>258</v>
      </c>
      <c r="I59" s="136">
        <v>0.15</v>
      </c>
      <c r="J59" s="128"/>
      <c r="K59" s="128"/>
      <c r="L59" s="128"/>
      <c r="M59" s="129">
        <f t="shared" si="0"/>
        <v>0.15</v>
      </c>
      <c r="O59" s="59"/>
      <c r="P59" s="101"/>
      <c r="Q59" s="28"/>
    </row>
    <row r="60" spans="1:17" ht="51">
      <c r="A60" s="55" t="s">
        <v>10</v>
      </c>
      <c r="B60" s="56" t="s">
        <v>72</v>
      </c>
      <c r="C60" s="55" t="s">
        <v>12</v>
      </c>
      <c r="D60" s="130" t="s">
        <v>38</v>
      </c>
      <c r="E60" s="130" t="s">
        <v>79</v>
      </c>
      <c r="F60" s="131" t="s">
        <v>78</v>
      </c>
      <c r="G60" s="154" t="s">
        <v>501</v>
      </c>
      <c r="H60" s="154" t="s">
        <v>258</v>
      </c>
      <c r="I60" s="133">
        <v>0.75</v>
      </c>
      <c r="J60" s="134"/>
      <c r="K60" s="134"/>
      <c r="L60" s="134"/>
      <c r="M60" s="135">
        <f t="shared" si="0"/>
        <v>0.75</v>
      </c>
      <c r="O60" s="60"/>
      <c r="P60" s="102"/>
      <c r="Q60" s="28"/>
    </row>
    <row r="61" spans="1:18" ht="38.25">
      <c r="A61" s="55" t="s">
        <v>10</v>
      </c>
      <c r="B61" s="56" t="s">
        <v>72</v>
      </c>
      <c r="C61" s="55" t="s">
        <v>12</v>
      </c>
      <c r="D61" s="130" t="s">
        <v>38</v>
      </c>
      <c r="E61" s="124" t="s">
        <v>42</v>
      </c>
      <c r="F61" s="125" t="s">
        <v>297</v>
      </c>
      <c r="G61" s="126" t="s">
        <v>488</v>
      </c>
      <c r="H61" s="126" t="s">
        <v>258</v>
      </c>
      <c r="I61" s="136">
        <v>0.55</v>
      </c>
      <c r="J61" s="128"/>
      <c r="K61" s="128"/>
      <c r="L61" s="128"/>
      <c r="M61" s="129">
        <f t="shared" si="0"/>
        <v>0.55</v>
      </c>
      <c r="O61" s="59"/>
      <c r="P61" s="101"/>
      <c r="R61" s="12"/>
    </row>
    <row r="62" spans="1:16" ht="12.75">
      <c r="A62" s="55" t="s">
        <v>10</v>
      </c>
      <c r="B62" s="56" t="s">
        <v>72</v>
      </c>
      <c r="C62" s="63" t="s">
        <v>12</v>
      </c>
      <c r="D62" s="146" t="s">
        <v>46</v>
      </c>
      <c r="E62" s="146" t="s">
        <v>47</v>
      </c>
      <c r="F62" s="146" t="s">
        <v>47</v>
      </c>
      <c r="G62" s="147"/>
      <c r="H62" s="148"/>
      <c r="I62" s="149">
        <f>SUM(I52:I61)</f>
        <v>2.75</v>
      </c>
      <c r="J62" s="150">
        <f>SUM(J52:J61)</f>
        <v>0</v>
      </c>
      <c r="K62" s="150">
        <f>SUM(K52:K61)</f>
        <v>0.8999999999999999</v>
      </c>
      <c r="L62" s="150"/>
      <c r="M62" s="151">
        <f t="shared" si="0"/>
        <v>3.65</v>
      </c>
      <c r="O62" s="65"/>
      <c r="P62" s="103"/>
    </row>
    <row r="63" spans="1:16" ht="12.75">
      <c r="A63" s="55" t="s">
        <v>10</v>
      </c>
      <c r="B63" s="56" t="s">
        <v>72</v>
      </c>
      <c r="C63" s="57" t="s">
        <v>48</v>
      </c>
      <c r="D63" s="124" t="s">
        <v>49</v>
      </c>
      <c r="E63" s="124" t="s">
        <v>14</v>
      </c>
      <c r="F63" s="125" t="s">
        <v>80</v>
      </c>
      <c r="G63" s="126" t="s">
        <v>595</v>
      </c>
      <c r="H63" s="138" t="s">
        <v>485</v>
      </c>
      <c r="I63" s="136"/>
      <c r="J63" s="128"/>
      <c r="K63" s="128"/>
      <c r="L63" s="128">
        <v>0.1</v>
      </c>
      <c r="M63" s="129">
        <f t="shared" si="0"/>
        <v>0.1</v>
      </c>
      <c r="O63" s="59"/>
      <c r="P63" s="101"/>
    </row>
    <row r="64" spans="1:16" ht="12.75">
      <c r="A64" s="55" t="s">
        <v>10</v>
      </c>
      <c r="B64" s="56" t="s">
        <v>72</v>
      </c>
      <c r="C64" s="57" t="s">
        <v>48</v>
      </c>
      <c r="D64" s="124" t="s">
        <v>49</v>
      </c>
      <c r="E64" s="124" t="s">
        <v>22</v>
      </c>
      <c r="F64" s="125" t="s">
        <v>405</v>
      </c>
      <c r="G64" s="126" t="s">
        <v>595</v>
      </c>
      <c r="H64" s="138" t="s">
        <v>485</v>
      </c>
      <c r="I64" s="136"/>
      <c r="J64" s="128"/>
      <c r="K64" s="128"/>
      <c r="L64" s="128">
        <v>0.1</v>
      </c>
      <c r="M64" s="129">
        <f>SUM(I64:L64)</f>
        <v>0.1</v>
      </c>
      <c r="O64" s="59"/>
      <c r="P64" s="101"/>
    </row>
    <row r="65" spans="1:16" ht="12.75">
      <c r="A65" s="55" t="s">
        <v>10</v>
      </c>
      <c r="B65" s="56" t="s">
        <v>72</v>
      </c>
      <c r="C65" s="57" t="s">
        <v>48</v>
      </c>
      <c r="D65" s="124" t="s">
        <v>49</v>
      </c>
      <c r="E65" s="124" t="s">
        <v>84</v>
      </c>
      <c r="F65" s="125" t="s">
        <v>585</v>
      </c>
      <c r="G65" s="126" t="s">
        <v>586</v>
      </c>
      <c r="H65" s="138" t="s">
        <v>485</v>
      </c>
      <c r="I65" s="136"/>
      <c r="J65" s="128"/>
      <c r="K65" s="128"/>
      <c r="L65" s="128">
        <v>0.1</v>
      </c>
      <c r="M65" s="129">
        <f t="shared" si="0"/>
        <v>0.1</v>
      </c>
      <c r="O65" s="59"/>
      <c r="P65" s="101"/>
    </row>
    <row r="66" spans="1:16" ht="12.75">
      <c r="A66" s="55" t="s">
        <v>10</v>
      </c>
      <c r="B66" s="56" t="s">
        <v>72</v>
      </c>
      <c r="C66" s="57" t="s">
        <v>48</v>
      </c>
      <c r="D66" s="124" t="s">
        <v>209</v>
      </c>
      <c r="E66" s="124" t="s">
        <v>14</v>
      </c>
      <c r="F66" s="125" t="s">
        <v>210</v>
      </c>
      <c r="G66" s="126" t="s">
        <v>402</v>
      </c>
      <c r="H66" s="138" t="s">
        <v>485</v>
      </c>
      <c r="I66" s="136"/>
      <c r="J66" s="128"/>
      <c r="K66" s="128"/>
      <c r="L66" s="128">
        <v>0.1</v>
      </c>
      <c r="M66" s="129">
        <f t="shared" si="0"/>
        <v>0.1</v>
      </c>
      <c r="O66" s="59"/>
      <c r="P66" s="101"/>
    </row>
    <row r="67" spans="1:16" ht="12.75">
      <c r="A67" s="55" t="s">
        <v>10</v>
      </c>
      <c r="B67" s="56" t="s">
        <v>72</v>
      </c>
      <c r="C67" s="57" t="s">
        <v>48</v>
      </c>
      <c r="D67" s="124" t="s">
        <v>67</v>
      </c>
      <c r="E67" s="124" t="s">
        <v>22</v>
      </c>
      <c r="F67" s="125" t="s">
        <v>262</v>
      </c>
      <c r="G67" s="94" t="s">
        <v>626</v>
      </c>
      <c r="H67" s="138" t="s">
        <v>485</v>
      </c>
      <c r="I67" s="136"/>
      <c r="J67" s="128"/>
      <c r="K67" s="128"/>
      <c r="L67" s="95">
        <v>0.2</v>
      </c>
      <c r="M67" s="96">
        <f>SUM(I67:L67)</f>
        <v>0.2</v>
      </c>
      <c r="O67" s="59"/>
      <c r="P67" s="101"/>
    </row>
    <row r="68" spans="1:16" ht="12.75">
      <c r="A68" s="55" t="s">
        <v>10</v>
      </c>
      <c r="B68" s="56" t="s">
        <v>72</v>
      </c>
      <c r="C68" s="55" t="s">
        <v>48</v>
      </c>
      <c r="D68" s="220" t="s">
        <v>50</v>
      </c>
      <c r="E68" s="220" t="s">
        <v>22</v>
      </c>
      <c r="F68" s="218" t="s">
        <v>293</v>
      </c>
      <c r="G68" s="94" t="s">
        <v>637</v>
      </c>
      <c r="H68" s="225" t="s">
        <v>485</v>
      </c>
      <c r="I68" s="233"/>
      <c r="J68" s="95"/>
      <c r="K68" s="95"/>
      <c r="L68" s="95">
        <v>0.3</v>
      </c>
      <c r="M68" s="96">
        <f>SUM(I68:L68)</f>
        <v>0.3</v>
      </c>
      <c r="O68" s="59"/>
      <c r="P68" s="101"/>
    </row>
    <row r="69" spans="1:16" ht="12.75">
      <c r="A69" s="55" t="s">
        <v>10</v>
      </c>
      <c r="B69" s="56" t="s">
        <v>72</v>
      </c>
      <c r="C69" s="55" t="s">
        <v>48</v>
      </c>
      <c r="D69" s="153" t="s">
        <v>50</v>
      </c>
      <c r="E69" s="124" t="s">
        <v>84</v>
      </c>
      <c r="F69" s="125" t="s">
        <v>347</v>
      </c>
      <c r="G69" s="126" t="s">
        <v>81</v>
      </c>
      <c r="H69" s="138" t="s">
        <v>485</v>
      </c>
      <c r="I69" s="136"/>
      <c r="J69" s="128"/>
      <c r="K69" s="128"/>
      <c r="L69" s="128">
        <v>0.1</v>
      </c>
      <c r="M69" s="129">
        <f t="shared" si="0"/>
        <v>0.1</v>
      </c>
      <c r="O69" s="59"/>
      <c r="P69" s="101"/>
    </row>
    <row r="70" spans="1:16" s="113" customFormat="1" ht="12.75">
      <c r="A70" s="130" t="s">
        <v>10</v>
      </c>
      <c r="B70" s="219" t="s">
        <v>72</v>
      </c>
      <c r="C70" s="130" t="s">
        <v>48</v>
      </c>
      <c r="D70" s="124" t="s">
        <v>529</v>
      </c>
      <c r="E70" s="124" t="s">
        <v>22</v>
      </c>
      <c r="F70" s="125" t="s">
        <v>530</v>
      </c>
      <c r="G70" s="126" t="s">
        <v>532</v>
      </c>
      <c r="H70" s="138" t="s">
        <v>485</v>
      </c>
      <c r="I70" s="136"/>
      <c r="J70" s="128"/>
      <c r="K70" s="128"/>
      <c r="L70" s="128">
        <v>0.15</v>
      </c>
      <c r="M70" s="129">
        <f t="shared" si="0"/>
        <v>0.15</v>
      </c>
      <c r="O70" s="96"/>
      <c r="P70" s="108"/>
    </row>
    <row r="71" spans="1:16" ht="12.75">
      <c r="A71" s="55" t="s">
        <v>10</v>
      </c>
      <c r="B71" s="56" t="s">
        <v>72</v>
      </c>
      <c r="C71" s="55" t="s">
        <v>48</v>
      </c>
      <c r="D71" s="124" t="s">
        <v>58</v>
      </c>
      <c r="E71" s="124" t="s">
        <v>14</v>
      </c>
      <c r="F71" s="125" t="s">
        <v>407</v>
      </c>
      <c r="G71" s="126" t="s">
        <v>411</v>
      </c>
      <c r="H71" s="138" t="s">
        <v>485</v>
      </c>
      <c r="I71" s="136"/>
      <c r="J71" s="128"/>
      <c r="K71" s="128"/>
      <c r="L71" s="128">
        <v>0.1</v>
      </c>
      <c r="M71" s="129">
        <f t="shared" si="0"/>
        <v>0.1</v>
      </c>
      <c r="O71" s="59"/>
      <c r="P71" s="101"/>
    </row>
    <row r="72" spans="1:16" ht="12.75">
      <c r="A72" s="55" t="s">
        <v>10</v>
      </c>
      <c r="B72" s="56" t="s">
        <v>72</v>
      </c>
      <c r="C72" s="55" t="s">
        <v>48</v>
      </c>
      <c r="D72" s="124" t="s">
        <v>58</v>
      </c>
      <c r="E72" s="124" t="s">
        <v>22</v>
      </c>
      <c r="F72" s="125" t="str">
        <f>UPPER("O’Murchadha, Aongus")</f>
        <v>O’MURCHADHA, AONGUS</v>
      </c>
      <c r="G72" s="126" t="s">
        <v>411</v>
      </c>
      <c r="H72" s="138" t="s">
        <v>485</v>
      </c>
      <c r="I72" s="136"/>
      <c r="J72" s="128"/>
      <c r="K72" s="128"/>
      <c r="L72" s="128">
        <v>0.1</v>
      </c>
      <c r="M72" s="129">
        <f t="shared" si="0"/>
        <v>0.1</v>
      </c>
      <c r="O72" s="59"/>
      <c r="P72" s="101"/>
    </row>
    <row r="73" spans="1:16" ht="12.75">
      <c r="A73" s="55" t="s">
        <v>10</v>
      </c>
      <c r="B73" s="56" t="s">
        <v>72</v>
      </c>
      <c r="C73" s="55" t="s">
        <v>48</v>
      </c>
      <c r="D73" s="124" t="s">
        <v>58</v>
      </c>
      <c r="E73" s="124" t="s">
        <v>84</v>
      </c>
      <c r="F73" s="125" t="s">
        <v>410</v>
      </c>
      <c r="G73" s="126" t="s">
        <v>411</v>
      </c>
      <c r="H73" s="138" t="s">
        <v>485</v>
      </c>
      <c r="I73" s="136"/>
      <c r="J73" s="128"/>
      <c r="K73" s="128"/>
      <c r="L73" s="128">
        <v>0.25</v>
      </c>
      <c r="M73" s="129">
        <f t="shared" si="0"/>
        <v>0.25</v>
      </c>
      <c r="O73" s="59"/>
      <c r="P73" s="101"/>
    </row>
    <row r="74" spans="1:16" ht="12.75">
      <c r="A74" s="55" t="s">
        <v>10</v>
      </c>
      <c r="B74" s="56" t="s">
        <v>72</v>
      </c>
      <c r="C74" s="55" t="s">
        <v>48</v>
      </c>
      <c r="D74" s="124" t="s">
        <v>82</v>
      </c>
      <c r="E74" s="124" t="s">
        <v>27</v>
      </c>
      <c r="F74" s="125" t="s">
        <v>83</v>
      </c>
      <c r="G74" s="126" t="s">
        <v>81</v>
      </c>
      <c r="H74" s="138" t="s">
        <v>485</v>
      </c>
      <c r="I74" s="136"/>
      <c r="J74" s="128"/>
      <c r="K74" s="128"/>
      <c r="L74" s="128">
        <v>0.05</v>
      </c>
      <c r="M74" s="129">
        <f aca="true" t="shared" si="1" ref="M74:M138">SUM(I74:L74)</f>
        <v>0.05</v>
      </c>
      <c r="O74" s="59"/>
      <c r="P74" s="101"/>
    </row>
    <row r="75" spans="1:16" ht="12.75">
      <c r="A75" s="55" t="s">
        <v>10</v>
      </c>
      <c r="B75" s="56" t="s">
        <v>72</v>
      </c>
      <c r="C75" s="55" t="s">
        <v>48</v>
      </c>
      <c r="D75" s="130" t="s">
        <v>82</v>
      </c>
      <c r="E75" s="124" t="s">
        <v>84</v>
      </c>
      <c r="F75" s="125" t="s">
        <v>85</v>
      </c>
      <c r="G75" s="126" t="s">
        <v>81</v>
      </c>
      <c r="H75" s="138" t="s">
        <v>485</v>
      </c>
      <c r="I75" s="136"/>
      <c r="J75" s="128"/>
      <c r="K75" s="128"/>
      <c r="L75" s="128">
        <v>0.05</v>
      </c>
      <c r="M75" s="129">
        <f t="shared" si="1"/>
        <v>0.05</v>
      </c>
      <c r="O75" s="59"/>
      <c r="P75" s="101"/>
    </row>
    <row r="76" spans="1:16" ht="12.75">
      <c r="A76" s="55" t="s">
        <v>10</v>
      </c>
      <c r="B76" s="56" t="s">
        <v>72</v>
      </c>
      <c r="C76" s="63" t="s">
        <v>48</v>
      </c>
      <c r="D76" s="146" t="s">
        <v>70</v>
      </c>
      <c r="E76" s="146" t="s">
        <v>47</v>
      </c>
      <c r="F76" s="146" t="s">
        <v>47</v>
      </c>
      <c r="G76" s="147"/>
      <c r="H76" s="148"/>
      <c r="I76" s="149"/>
      <c r="J76" s="150"/>
      <c r="K76" s="150"/>
      <c r="L76" s="150">
        <f>SUM(L63:L75)</f>
        <v>1.7000000000000004</v>
      </c>
      <c r="M76" s="151">
        <f t="shared" si="1"/>
        <v>1.7000000000000004</v>
      </c>
      <c r="O76" s="65"/>
      <c r="P76" s="103"/>
    </row>
    <row r="77" spans="1:16" ht="12.75">
      <c r="A77" s="55" t="s">
        <v>10</v>
      </c>
      <c r="B77" s="66" t="s">
        <v>72</v>
      </c>
      <c r="C77" s="67" t="s">
        <v>71</v>
      </c>
      <c r="D77" s="155" t="s">
        <v>47</v>
      </c>
      <c r="E77" s="155" t="s">
        <v>47</v>
      </c>
      <c r="F77" s="155" t="s">
        <v>47</v>
      </c>
      <c r="G77" s="156"/>
      <c r="H77" s="157"/>
      <c r="I77" s="158">
        <f>I62</f>
        <v>2.75</v>
      </c>
      <c r="J77" s="159">
        <f>J62</f>
        <v>0</v>
      </c>
      <c r="K77" s="159">
        <f>K62</f>
        <v>0.8999999999999999</v>
      </c>
      <c r="L77" s="159">
        <f>L76</f>
        <v>1.7000000000000004</v>
      </c>
      <c r="M77" s="160">
        <f t="shared" si="1"/>
        <v>5.3500000000000005</v>
      </c>
      <c r="O77" s="68"/>
      <c r="P77" s="104"/>
    </row>
    <row r="78" spans="1:16" ht="25.5">
      <c r="A78" s="55" t="s">
        <v>10</v>
      </c>
      <c r="B78" s="58" t="s">
        <v>86</v>
      </c>
      <c r="C78" s="57" t="s">
        <v>12</v>
      </c>
      <c r="D78" s="124" t="s">
        <v>38</v>
      </c>
      <c r="E78" s="124" t="s">
        <v>42</v>
      </c>
      <c r="F78" s="125" t="s">
        <v>297</v>
      </c>
      <c r="G78" s="126" t="s">
        <v>493</v>
      </c>
      <c r="H78" s="126" t="s">
        <v>258</v>
      </c>
      <c r="I78" s="136">
        <v>0.25</v>
      </c>
      <c r="J78" s="128"/>
      <c r="K78" s="128"/>
      <c r="L78" s="128"/>
      <c r="M78" s="129">
        <f t="shared" si="1"/>
        <v>0.25</v>
      </c>
      <c r="O78" s="59"/>
      <c r="P78" s="101"/>
    </row>
    <row r="79" spans="1:16" ht="12.75">
      <c r="A79" s="55" t="s">
        <v>10</v>
      </c>
      <c r="B79" s="56" t="s">
        <v>86</v>
      </c>
      <c r="C79" s="63" t="s">
        <v>12</v>
      </c>
      <c r="D79" s="146" t="s">
        <v>46</v>
      </c>
      <c r="E79" s="146" t="s">
        <v>47</v>
      </c>
      <c r="F79" s="146" t="s">
        <v>47</v>
      </c>
      <c r="G79" s="147"/>
      <c r="H79" s="148"/>
      <c r="I79" s="149">
        <f>I78</f>
        <v>0.25</v>
      </c>
      <c r="J79" s="150"/>
      <c r="K79" s="150"/>
      <c r="L79" s="150"/>
      <c r="M79" s="151">
        <f t="shared" si="1"/>
        <v>0.25</v>
      </c>
      <c r="O79" s="65"/>
      <c r="P79" s="103"/>
    </row>
    <row r="80" spans="1:16" ht="12.75">
      <c r="A80" s="55" t="s">
        <v>10</v>
      </c>
      <c r="B80" s="66" t="s">
        <v>86</v>
      </c>
      <c r="C80" s="67" t="s">
        <v>71</v>
      </c>
      <c r="D80" s="155" t="s">
        <v>47</v>
      </c>
      <c r="E80" s="155" t="s">
        <v>47</v>
      </c>
      <c r="F80" s="155" t="s">
        <v>47</v>
      </c>
      <c r="G80" s="156"/>
      <c r="H80" s="157"/>
      <c r="I80" s="158">
        <f>I79</f>
        <v>0.25</v>
      </c>
      <c r="J80" s="159"/>
      <c r="K80" s="159"/>
      <c r="L80" s="159"/>
      <c r="M80" s="160">
        <f t="shared" si="1"/>
        <v>0.25</v>
      </c>
      <c r="O80" s="68"/>
      <c r="P80" s="104"/>
    </row>
    <row r="81" spans="1:16" ht="12.75">
      <c r="A81" s="55" t="s">
        <v>10</v>
      </c>
      <c r="B81" s="56" t="s">
        <v>87</v>
      </c>
      <c r="C81" s="55" t="s">
        <v>12</v>
      </c>
      <c r="D81" s="124" t="s">
        <v>19</v>
      </c>
      <c r="E81" s="124" t="s">
        <v>14</v>
      </c>
      <c r="F81" s="125" t="s">
        <v>20</v>
      </c>
      <c r="G81" s="126" t="s">
        <v>26</v>
      </c>
      <c r="H81" s="126" t="s">
        <v>486</v>
      </c>
      <c r="I81" s="136"/>
      <c r="J81" s="128"/>
      <c r="K81" s="128">
        <v>0.05</v>
      </c>
      <c r="L81" s="128"/>
      <c r="M81" s="129">
        <f t="shared" si="1"/>
        <v>0.05</v>
      </c>
      <c r="O81" s="59"/>
      <c r="P81" s="101"/>
    </row>
    <row r="82" spans="1:16" ht="12.75">
      <c r="A82" s="55" t="s">
        <v>10</v>
      </c>
      <c r="B82" s="56" t="s">
        <v>87</v>
      </c>
      <c r="C82" s="55" t="s">
        <v>12</v>
      </c>
      <c r="D82" s="130" t="s">
        <v>19</v>
      </c>
      <c r="E82" s="130" t="s">
        <v>14</v>
      </c>
      <c r="F82" s="125" t="s">
        <v>89</v>
      </c>
      <c r="G82" s="126" t="s">
        <v>26</v>
      </c>
      <c r="H82" s="126" t="s">
        <v>486</v>
      </c>
      <c r="I82" s="136"/>
      <c r="J82" s="128"/>
      <c r="K82" s="128">
        <v>0.05</v>
      </c>
      <c r="L82" s="128"/>
      <c r="M82" s="129">
        <f t="shared" si="1"/>
        <v>0.05</v>
      </c>
      <c r="O82" s="59"/>
      <c r="P82" s="101"/>
    </row>
    <row r="83" spans="1:16" ht="12.75">
      <c r="A83" s="55" t="s">
        <v>10</v>
      </c>
      <c r="B83" s="56" t="s">
        <v>87</v>
      </c>
      <c r="C83" s="55" t="s">
        <v>12</v>
      </c>
      <c r="D83" s="124" t="s">
        <v>24</v>
      </c>
      <c r="E83" s="124" t="s">
        <v>14</v>
      </c>
      <c r="F83" s="125" t="s">
        <v>25</v>
      </c>
      <c r="G83" s="126" t="s">
        <v>26</v>
      </c>
      <c r="H83" s="126" t="s">
        <v>486</v>
      </c>
      <c r="I83" s="136"/>
      <c r="J83" s="128"/>
      <c r="K83" s="128">
        <v>0.1</v>
      </c>
      <c r="L83" s="128"/>
      <c r="M83" s="129">
        <f>SUM(I83:L83)</f>
        <v>0.1</v>
      </c>
      <c r="O83" s="59"/>
      <c r="P83" s="101"/>
    </row>
    <row r="84" spans="1:16" ht="12.75">
      <c r="A84" s="55" t="s">
        <v>10</v>
      </c>
      <c r="B84" s="56" t="s">
        <v>87</v>
      </c>
      <c r="C84" s="55" t="s">
        <v>12</v>
      </c>
      <c r="D84" s="124" t="s">
        <v>33</v>
      </c>
      <c r="E84" s="124" t="s">
        <v>14</v>
      </c>
      <c r="F84" s="125" t="s">
        <v>90</v>
      </c>
      <c r="G84" s="126" t="s">
        <v>26</v>
      </c>
      <c r="H84" s="126" t="s">
        <v>486</v>
      </c>
      <c r="I84" s="136"/>
      <c r="J84" s="128"/>
      <c r="K84" s="128">
        <v>0.1</v>
      </c>
      <c r="L84" s="128"/>
      <c r="M84" s="129">
        <f t="shared" si="1"/>
        <v>0.1</v>
      </c>
      <c r="O84" s="59"/>
      <c r="P84" s="101"/>
    </row>
    <row r="85" spans="1:16" ht="12.75">
      <c r="A85" s="55" t="s">
        <v>10</v>
      </c>
      <c r="B85" s="56" t="s">
        <v>87</v>
      </c>
      <c r="C85" s="55" t="s">
        <v>12</v>
      </c>
      <c r="D85" s="170" t="s">
        <v>38</v>
      </c>
      <c r="E85" s="171" t="s">
        <v>45</v>
      </c>
      <c r="F85" s="125" t="s">
        <v>430</v>
      </c>
      <c r="G85" s="126" t="s">
        <v>91</v>
      </c>
      <c r="H85" s="126" t="s">
        <v>258</v>
      </c>
      <c r="I85" s="233">
        <v>0.5</v>
      </c>
      <c r="J85" s="95"/>
      <c r="K85" s="95"/>
      <c r="L85" s="95"/>
      <c r="M85" s="96">
        <f t="shared" si="1"/>
        <v>0.5</v>
      </c>
      <c r="O85" s="59"/>
      <c r="P85" s="101"/>
    </row>
    <row r="86" spans="1:16" ht="12.75">
      <c r="A86" s="55" t="s">
        <v>10</v>
      </c>
      <c r="B86" s="56" t="s">
        <v>87</v>
      </c>
      <c r="C86" s="55" t="s">
        <v>12</v>
      </c>
      <c r="D86" s="170" t="s">
        <v>38</v>
      </c>
      <c r="E86" s="171" t="s">
        <v>45</v>
      </c>
      <c r="F86" s="125" t="s">
        <v>481</v>
      </c>
      <c r="G86" s="126" t="s">
        <v>26</v>
      </c>
      <c r="H86" s="126" t="s">
        <v>258</v>
      </c>
      <c r="I86" s="136">
        <v>0.25</v>
      </c>
      <c r="J86" s="128"/>
      <c r="K86" s="128"/>
      <c r="L86" s="128"/>
      <c r="M86" s="129">
        <f t="shared" si="1"/>
        <v>0.25</v>
      </c>
      <c r="O86" s="59"/>
      <c r="P86" s="101"/>
    </row>
    <row r="87" spans="1:16" ht="12.75">
      <c r="A87" s="55" t="s">
        <v>10</v>
      </c>
      <c r="B87" s="56" t="s">
        <v>87</v>
      </c>
      <c r="C87" s="55" t="s">
        <v>12</v>
      </c>
      <c r="D87" s="170" t="s">
        <v>38</v>
      </c>
      <c r="E87" s="171" t="s">
        <v>45</v>
      </c>
      <c r="F87" s="125" t="s">
        <v>429</v>
      </c>
      <c r="G87" s="126" t="s">
        <v>91</v>
      </c>
      <c r="H87" s="126" t="s">
        <v>258</v>
      </c>
      <c r="I87" s="136">
        <v>0.75</v>
      </c>
      <c r="J87" s="128"/>
      <c r="K87" s="128"/>
      <c r="L87" s="128"/>
      <c r="M87" s="129">
        <f t="shared" si="1"/>
        <v>0.75</v>
      </c>
      <c r="O87" s="59"/>
      <c r="P87" s="101"/>
    </row>
    <row r="88" spans="1:16" ht="14.25" customHeight="1">
      <c r="A88" s="55" t="s">
        <v>10</v>
      </c>
      <c r="B88" s="56" t="s">
        <v>87</v>
      </c>
      <c r="C88" s="55" t="s">
        <v>12</v>
      </c>
      <c r="D88" s="124" t="s">
        <v>92</v>
      </c>
      <c r="E88" s="124" t="s">
        <v>14</v>
      </c>
      <c r="F88" s="125" t="s">
        <v>93</v>
      </c>
      <c r="G88" s="126" t="s">
        <v>487</v>
      </c>
      <c r="H88" s="126" t="s">
        <v>258</v>
      </c>
      <c r="I88" s="136">
        <v>0.1</v>
      </c>
      <c r="J88" s="128"/>
      <c r="K88" s="128"/>
      <c r="L88" s="128"/>
      <c r="M88" s="129">
        <f t="shared" si="1"/>
        <v>0.1</v>
      </c>
      <c r="O88" s="59"/>
      <c r="P88" s="101"/>
    </row>
    <row r="89" spans="1:16" ht="12.75">
      <c r="A89" s="55" t="s">
        <v>10</v>
      </c>
      <c r="B89" s="56" t="s">
        <v>87</v>
      </c>
      <c r="C89" s="55" t="s">
        <v>12</v>
      </c>
      <c r="D89" s="130" t="s">
        <v>92</v>
      </c>
      <c r="E89" s="124" t="s">
        <v>45</v>
      </c>
      <c r="F89" s="125" t="s">
        <v>512</v>
      </c>
      <c r="G89" s="126" t="s">
        <v>94</v>
      </c>
      <c r="H89" s="126" t="s">
        <v>258</v>
      </c>
      <c r="I89" s="136">
        <v>0.1</v>
      </c>
      <c r="J89" s="128"/>
      <c r="K89" s="128"/>
      <c r="L89" s="128"/>
      <c r="M89" s="129">
        <f t="shared" si="1"/>
        <v>0.1</v>
      </c>
      <c r="O89" s="59"/>
      <c r="P89" s="101"/>
    </row>
    <row r="90" spans="1:16" ht="12.75">
      <c r="A90" s="55" t="s">
        <v>10</v>
      </c>
      <c r="B90" s="56" t="s">
        <v>87</v>
      </c>
      <c r="C90" s="63" t="s">
        <v>12</v>
      </c>
      <c r="D90" s="146" t="s">
        <v>46</v>
      </c>
      <c r="E90" s="146" t="s">
        <v>47</v>
      </c>
      <c r="F90" s="146" t="s">
        <v>47</v>
      </c>
      <c r="G90" s="147"/>
      <c r="H90" s="148"/>
      <c r="I90" s="149">
        <f>SUM(I81:I89)</f>
        <v>1.7000000000000002</v>
      </c>
      <c r="J90" s="150">
        <f>SUM(J81:J89)</f>
        <v>0</v>
      </c>
      <c r="K90" s="150">
        <f>SUM(K81:K89)</f>
        <v>0.30000000000000004</v>
      </c>
      <c r="L90" s="150"/>
      <c r="M90" s="151">
        <f t="shared" si="1"/>
        <v>2</v>
      </c>
      <c r="O90" s="65"/>
      <c r="P90" s="103"/>
    </row>
    <row r="91" spans="1:16" ht="12.75">
      <c r="A91" s="55" t="s">
        <v>10</v>
      </c>
      <c r="B91" s="66" t="s">
        <v>87</v>
      </c>
      <c r="C91" s="67" t="s">
        <v>71</v>
      </c>
      <c r="D91" s="155" t="s">
        <v>47</v>
      </c>
      <c r="E91" s="155" t="s">
        <v>47</v>
      </c>
      <c r="F91" s="155" t="s">
        <v>47</v>
      </c>
      <c r="G91" s="156"/>
      <c r="H91" s="157"/>
      <c r="I91" s="158">
        <f>I90</f>
        <v>1.7000000000000002</v>
      </c>
      <c r="J91" s="159">
        <f>J90</f>
        <v>0</v>
      </c>
      <c r="K91" s="159">
        <f>K90</f>
        <v>0.30000000000000004</v>
      </c>
      <c r="L91" s="159"/>
      <c r="M91" s="160">
        <f t="shared" si="1"/>
        <v>2</v>
      </c>
      <c r="O91" s="68"/>
      <c r="P91" s="104"/>
    </row>
    <row r="92" spans="1:16" ht="12.75">
      <c r="A92" s="55" t="s">
        <v>10</v>
      </c>
      <c r="B92" s="56" t="s">
        <v>87</v>
      </c>
      <c r="C92" s="55" t="s">
        <v>48</v>
      </c>
      <c r="D92" s="130" t="s">
        <v>59</v>
      </c>
      <c r="E92" s="130" t="s">
        <v>14</v>
      </c>
      <c r="F92" s="125" t="s">
        <v>62</v>
      </c>
      <c r="G92" s="126" t="s">
        <v>26</v>
      </c>
      <c r="H92" s="138" t="s">
        <v>485</v>
      </c>
      <c r="I92" s="136"/>
      <c r="J92" s="128"/>
      <c r="K92" s="128"/>
      <c r="L92" s="128">
        <v>0.05</v>
      </c>
      <c r="M92" s="129">
        <f aca="true" t="shared" si="2" ref="M92:M97">SUM(I92:L92)</f>
        <v>0.05</v>
      </c>
      <c r="O92" s="59"/>
      <c r="P92" s="101"/>
    </row>
    <row r="93" spans="1:16" ht="12.75">
      <c r="A93" s="55" t="s">
        <v>10</v>
      </c>
      <c r="B93" s="56" t="s">
        <v>87</v>
      </c>
      <c r="C93" s="55" t="s">
        <v>48</v>
      </c>
      <c r="D93" s="124" t="s">
        <v>59</v>
      </c>
      <c r="E93" s="124" t="s">
        <v>14</v>
      </c>
      <c r="F93" s="125" t="s">
        <v>60</v>
      </c>
      <c r="G93" s="126" t="s">
        <v>26</v>
      </c>
      <c r="H93" s="138" t="s">
        <v>485</v>
      </c>
      <c r="I93" s="136"/>
      <c r="J93" s="128"/>
      <c r="K93" s="128"/>
      <c r="L93" s="128">
        <v>0.05</v>
      </c>
      <c r="M93" s="129">
        <f t="shared" si="2"/>
        <v>0.05</v>
      </c>
      <c r="O93" s="59"/>
      <c r="P93" s="101"/>
    </row>
    <row r="94" spans="1:17" ht="24" customHeight="1">
      <c r="A94" s="55" t="s">
        <v>10</v>
      </c>
      <c r="B94" s="219" t="s">
        <v>87</v>
      </c>
      <c r="C94" s="55" t="s">
        <v>48</v>
      </c>
      <c r="D94" s="124" t="s">
        <v>52</v>
      </c>
      <c r="E94" s="124" t="s">
        <v>14</v>
      </c>
      <c r="F94" s="125" t="s">
        <v>53</v>
      </c>
      <c r="G94" s="126" t="s">
        <v>591</v>
      </c>
      <c r="H94" s="138" t="s">
        <v>485</v>
      </c>
      <c r="I94" s="136"/>
      <c r="J94" s="128"/>
      <c r="K94" s="128"/>
      <c r="L94" s="128">
        <v>0.05</v>
      </c>
      <c r="M94" s="129">
        <f t="shared" si="2"/>
        <v>0.05</v>
      </c>
      <c r="O94" s="59"/>
      <c r="P94" s="101"/>
      <c r="Q94" s="1" t="s">
        <v>276</v>
      </c>
    </row>
    <row r="95" spans="1:16" ht="12.75">
      <c r="A95" s="55" t="s">
        <v>10</v>
      </c>
      <c r="B95" s="56" t="s">
        <v>87</v>
      </c>
      <c r="C95" s="55" t="s">
        <v>48</v>
      </c>
      <c r="D95" s="124" t="s">
        <v>529</v>
      </c>
      <c r="E95" s="124" t="s">
        <v>14</v>
      </c>
      <c r="F95" s="125" t="s">
        <v>133</v>
      </c>
      <c r="G95" s="126" t="s">
        <v>26</v>
      </c>
      <c r="H95" s="138" t="s">
        <v>485</v>
      </c>
      <c r="I95" s="136"/>
      <c r="J95" s="128"/>
      <c r="K95" s="128"/>
      <c r="L95" s="128">
        <v>0.05</v>
      </c>
      <c r="M95" s="129">
        <f t="shared" si="2"/>
        <v>0.05</v>
      </c>
      <c r="O95" s="59"/>
      <c r="P95" s="101"/>
    </row>
    <row r="96" spans="1:16" ht="12.75">
      <c r="A96" s="55" t="s">
        <v>10</v>
      </c>
      <c r="B96" s="56" t="s">
        <v>87</v>
      </c>
      <c r="C96" s="63" t="s">
        <v>48</v>
      </c>
      <c r="D96" s="146" t="s">
        <v>70</v>
      </c>
      <c r="E96" s="146"/>
      <c r="F96" s="146"/>
      <c r="G96" s="147"/>
      <c r="H96" s="148"/>
      <c r="I96" s="149"/>
      <c r="J96" s="150"/>
      <c r="K96" s="150"/>
      <c r="L96" s="150">
        <f>SUM(L92:L95)</f>
        <v>0.2</v>
      </c>
      <c r="M96" s="151">
        <f t="shared" si="2"/>
        <v>0.2</v>
      </c>
      <c r="O96" s="65"/>
      <c r="P96" s="103"/>
    </row>
    <row r="97" spans="1:16" ht="12.75">
      <c r="A97" s="55" t="s">
        <v>10</v>
      </c>
      <c r="B97" s="66" t="s">
        <v>87</v>
      </c>
      <c r="C97" s="67" t="s">
        <v>71</v>
      </c>
      <c r="D97" s="155" t="s">
        <v>47</v>
      </c>
      <c r="E97" s="155" t="s">
        <v>47</v>
      </c>
      <c r="F97" s="155" t="s">
        <v>47</v>
      </c>
      <c r="G97" s="156"/>
      <c r="H97" s="157"/>
      <c r="I97" s="158">
        <f>I90</f>
        <v>1.7000000000000002</v>
      </c>
      <c r="J97" s="159">
        <f>J90</f>
        <v>0</v>
      </c>
      <c r="K97" s="159">
        <f>K90</f>
        <v>0.30000000000000004</v>
      </c>
      <c r="L97" s="159">
        <f>L96</f>
        <v>0.2</v>
      </c>
      <c r="M97" s="160">
        <f t="shared" si="2"/>
        <v>2.2</v>
      </c>
      <c r="O97" s="68"/>
      <c r="P97" s="104"/>
    </row>
    <row r="98" spans="1:16" ht="19.5" customHeight="1">
      <c r="A98" s="72" t="s">
        <v>10</v>
      </c>
      <c r="B98" s="73" t="s">
        <v>95</v>
      </c>
      <c r="C98" s="74" t="s">
        <v>47</v>
      </c>
      <c r="D98" s="172" t="s">
        <v>47</v>
      </c>
      <c r="E98" s="172" t="s">
        <v>47</v>
      </c>
      <c r="F98" s="172" t="s">
        <v>47</v>
      </c>
      <c r="G98" s="173"/>
      <c r="H98" s="174"/>
      <c r="I98" s="175">
        <f>SUMIF($C$2:$C$91,"WBS L3 Total",I$2:I$91)</f>
        <v>7.825</v>
      </c>
      <c r="J98" s="176">
        <f>SUMIF($C$2:$C$91,"WBS L3 Total",J$2:J$91)</f>
        <v>0.4</v>
      </c>
      <c r="K98" s="176">
        <f>SUMIF($C$2:$C$91,"WBS L3 Total",K$2:K$91)</f>
        <v>3.6500000000000004</v>
      </c>
      <c r="L98" s="176">
        <f>SUMIF($C$2:$C$97,"WBS L3 Total",L$2:L$97)</f>
        <v>5.150000000000002</v>
      </c>
      <c r="M98" s="177">
        <f t="shared" si="1"/>
        <v>17.025000000000002</v>
      </c>
      <c r="N98" s="97"/>
      <c r="O98" s="75"/>
      <c r="P98" s="106"/>
    </row>
    <row r="99" spans="1:16" ht="12.75">
      <c r="A99" s="57" t="s">
        <v>96</v>
      </c>
      <c r="B99" s="58" t="s">
        <v>96</v>
      </c>
      <c r="C99" s="57" t="s">
        <v>12</v>
      </c>
      <c r="D99" s="124" t="s">
        <v>16</v>
      </c>
      <c r="E99" s="124" t="s">
        <v>14</v>
      </c>
      <c r="F99" s="125" t="s">
        <v>97</v>
      </c>
      <c r="G99" s="126" t="s">
        <v>98</v>
      </c>
      <c r="H99" s="126" t="s">
        <v>486</v>
      </c>
      <c r="I99" s="136"/>
      <c r="J99" s="128"/>
      <c r="K99" s="128">
        <v>0.1</v>
      </c>
      <c r="L99" s="128"/>
      <c r="M99" s="129">
        <f t="shared" si="1"/>
        <v>0.1</v>
      </c>
      <c r="O99" s="59"/>
      <c r="P99" s="101"/>
    </row>
    <row r="100" spans="1:16" ht="24" customHeight="1">
      <c r="A100" s="55" t="s">
        <v>96</v>
      </c>
      <c r="B100" s="56" t="s">
        <v>96</v>
      </c>
      <c r="C100" s="55" t="s">
        <v>12</v>
      </c>
      <c r="D100" s="124" t="s">
        <v>38</v>
      </c>
      <c r="E100" s="124" t="s">
        <v>27</v>
      </c>
      <c r="F100" s="125" t="s">
        <v>392</v>
      </c>
      <c r="G100" s="126" t="s">
        <v>471</v>
      </c>
      <c r="H100" s="126" t="s">
        <v>258</v>
      </c>
      <c r="I100" s="136">
        <v>0.75</v>
      </c>
      <c r="J100" s="128"/>
      <c r="K100" s="128"/>
      <c r="L100" s="128"/>
      <c r="M100" s="129">
        <f>SUM(I100:L100)</f>
        <v>0.75</v>
      </c>
      <c r="O100" s="59"/>
      <c r="P100" s="101"/>
    </row>
    <row r="101" spans="1:16" ht="24" customHeight="1">
      <c r="A101" s="55" t="s">
        <v>96</v>
      </c>
      <c r="B101" s="56" t="s">
        <v>96</v>
      </c>
      <c r="C101" s="232" t="s">
        <v>12</v>
      </c>
      <c r="D101" s="220" t="s">
        <v>33</v>
      </c>
      <c r="E101" s="220" t="s">
        <v>27</v>
      </c>
      <c r="F101" s="218" t="s">
        <v>35</v>
      </c>
      <c r="G101" s="94" t="s">
        <v>656</v>
      </c>
      <c r="H101" s="94" t="s">
        <v>258</v>
      </c>
      <c r="I101" s="233"/>
      <c r="J101" s="95"/>
      <c r="K101" s="95">
        <v>0.4</v>
      </c>
      <c r="L101" s="95"/>
      <c r="M101" s="96">
        <f t="shared" si="1"/>
        <v>0.4</v>
      </c>
      <c r="O101" s="59"/>
      <c r="P101" s="101"/>
    </row>
    <row r="102" spans="1:16" ht="12.75">
      <c r="A102" s="55" t="s">
        <v>96</v>
      </c>
      <c r="B102" s="56" t="s">
        <v>96</v>
      </c>
      <c r="C102" s="63" t="s">
        <v>12</v>
      </c>
      <c r="D102" s="146" t="s">
        <v>46</v>
      </c>
      <c r="E102" s="146" t="s">
        <v>47</v>
      </c>
      <c r="F102" s="146" t="s">
        <v>47</v>
      </c>
      <c r="G102" s="147"/>
      <c r="H102" s="148"/>
      <c r="I102" s="149">
        <f>SUM(I99:I101)</f>
        <v>0.75</v>
      </c>
      <c r="J102" s="150">
        <f>SUM(J99:J101)</f>
        <v>0</v>
      </c>
      <c r="K102" s="150">
        <f>SUM(K99:K101)</f>
        <v>0.5</v>
      </c>
      <c r="L102" s="150"/>
      <c r="M102" s="151">
        <f t="shared" si="1"/>
        <v>1.25</v>
      </c>
      <c r="O102" s="65"/>
      <c r="P102" s="103"/>
    </row>
    <row r="103" spans="1:16" ht="12.75">
      <c r="A103" s="55" t="s">
        <v>96</v>
      </c>
      <c r="B103" s="56" t="s">
        <v>96</v>
      </c>
      <c r="C103" s="57" t="s">
        <v>48</v>
      </c>
      <c r="D103" s="124" t="s">
        <v>160</v>
      </c>
      <c r="E103" s="124" t="s">
        <v>84</v>
      </c>
      <c r="F103" s="178" t="s">
        <v>388</v>
      </c>
      <c r="G103" s="126" t="s">
        <v>322</v>
      </c>
      <c r="H103" s="138" t="s">
        <v>485</v>
      </c>
      <c r="I103" s="179"/>
      <c r="J103" s="180"/>
      <c r="K103" s="180"/>
      <c r="L103" s="152">
        <v>0.1</v>
      </c>
      <c r="M103" s="129">
        <f t="shared" si="1"/>
        <v>0.1</v>
      </c>
      <c r="O103" s="59"/>
      <c r="P103" s="101"/>
    </row>
    <row r="104" spans="1:16" ht="12.75">
      <c r="A104" s="55" t="s">
        <v>96</v>
      </c>
      <c r="B104" s="56" t="s">
        <v>96</v>
      </c>
      <c r="C104" s="63" t="s">
        <v>48</v>
      </c>
      <c r="D104" s="146" t="s">
        <v>70</v>
      </c>
      <c r="E104" s="146"/>
      <c r="F104" s="146"/>
      <c r="G104" s="147"/>
      <c r="H104" s="148"/>
      <c r="I104" s="149"/>
      <c r="J104" s="150"/>
      <c r="K104" s="150"/>
      <c r="L104" s="150">
        <f>SUM(L103)</f>
        <v>0.1</v>
      </c>
      <c r="M104" s="151">
        <f t="shared" si="1"/>
        <v>0.1</v>
      </c>
      <c r="O104" s="65"/>
      <c r="P104" s="103"/>
    </row>
    <row r="105" spans="1:16" ht="12.75">
      <c r="A105" s="55" t="s">
        <v>96</v>
      </c>
      <c r="B105" s="114" t="s">
        <v>96</v>
      </c>
      <c r="C105" s="67" t="s">
        <v>71</v>
      </c>
      <c r="D105" s="155"/>
      <c r="E105" s="155" t="s">
        <v>47</v>
      </c>
      <c r="F105" s="155" t="s">
        <v>47</v>
      </c>
      <c r="G105" s="156"/>
      <c r="H105" s="157"/>
      <c r="I105" s="158">
        <f>I102</f>
        <v>0.75</v>
      </c>
      <c r="J105" s="159">
        <f>J102</f>
        <v>0</v>
      </c>
      <c r="K105" s="159">
        <f>K102</f>
        <v>0.5</v>
      </c>
      <c r="L105" s="159">
        <f>L104</f>
        <v>0.1</v>
      </c>
      <c r="M105" s="160">
        <f t="shared" si="1"/>
        <v>1.35</v>
      </c>
      <c r="O105" s="68"/>
      <c r="P105" s="104"/>
    </row>
    <row r="106" spans="1:16" ht="24" customHeight="1">
      <c r="A106" s="55" t="s">
        <v>96</v>
      </c>
      <c r="B106" s="58" t="s">
        <v>99</v>
      </c>
      <c r="C106" s="57" t="s">
        <v>12</v>
      </c>
      <c r="D106" s="124" t="s">
        <v>38</v>
      </c>
      <c r="E106" s="124" t="s">
        <v>505</v>
      </c>
      <c r="F106" s="125" t="s">
        <v>363</v>
      </c>
      <c r="G106" s="126" t="s">
        <v>495</v>
      </c>
      <c r="H106" s="126" t="s">
        <v>258</v>
      </c>
      <c r="I106" s="136">
        <v>0.25</v>
      </c>
      <c r="J106" s="128"/>
      <c r="K106" s="128"/>
      <c r="L106" s="128"/>
      <c r="M106" s="129">
        <f t="shared" si="1"/>
        <v>0.25</v>
      </c>
      <c r="O106" s="59"/>
      <c r="P106" s="101"/>
    </row>
    <row r="107" spans="1:16" ht="12.75">
      <c r="A107" s="55" t="s">
        <v>96</v>
      </c>
      <c r="B107" s="56" t="s">
        <v>99</v>
      </c>
      <c r="C107" s="232" t="s">
        <v>12</v>
      </c>
      <c r="D107" s="232" t="s">
        <v>38</v>
      </c>
      <c r="E107" s="220" t="s">
        <v>22</v>
      </c>
      <c r="F107" s="218" t="s">
        <v>611</v>
      </c>
      <c r="G107" s="94" t="s">
        <v>649</v>
      </c>
      <c r="H107" s="94" t="s">
        <v>258</v>
      </c>
      <c r="I107" s="233">
        <v>0.5</v>
      </c>
      <c r="J107" s="95"/>
      <c r="K107" s="95"/>
      <c r="L107" s="95"/>
      <c r="M107" s="96">
        <f>SUM(I107:L107)</f>
        <v>0.5</v>
      </c>
      <c r="O107" s="59"/>
      <c r="P107" s="101"/>
    </row>
    <row r="108" spans="1:16" ht="12.75">
      <c r="A108" s="55" t="s">
        <v>96</v>
      </c>
      <c r="B108" s="56" t="s">
        <v>99</v>
      </c>
      <c r="C108" s="55" t="s">
        <v>12</v>
      </c>
      <c r="D108" s="130" t="s">
        <v>38</v>
      </c>
      <c r="E108" s="124" t="s">
        <v>504</v>
      </c>
      <c r="F108" s="125" t="s">
        <v>361</v>
      </c>
      <c r="G108" s="126" t="s">
        <v>100</v>
      </c>
      <c r="H108" s="126" t="s">
        <v>258</v>
      </c>
      <c r="I108" s="136">
        <v>3</v>
      </c>
      <c r="J108" s="128"/>
      <c r="K108" s="128"/>
      <c r="L108" s="128"/>
      <c r="M108" s="129">
        <f t="shared" si="1"/>
        <v>3</v>
      </c>
      <c r="O108" s="59"/>
      <c r="P108" s="101"/>
    </row>
    <row r="109" spans="1:16" ht="12.75">
      <c r="A109" s="55" t="s">
        <v>96</v>
      </c>
      <c r="B109" s="56" t="s">
        <v>99</v>
      </c>
      <c r="C109" s="63" t="s">
        <v>12</v>
      </c>
      <c r="D109" s="146" t="s">
        <v>46</v>
      </c>
      <c r="E109" s="146" t="s">
        <v>47</v>
      </c>
      <c r="F109" s="146" t="s">
        <v>47</v>
      </c>
      <c r="G109" s="147"/>
      <c r="H109" s="148"/>
      <c r="I109" s="149">
        <f>SUM(I106:I108)</f>
        <v>3.75</v>
      </c>
      <c r="J109" s="150">
        <f>SUM(J106:J108)</f>
        <v>0</v>
      </c>
      <c r="K109" s="150">
        <f>SUM(K106:K108)</f>
        <v>0</v>
      </c>
      <c r="L109" s="150"/>
      <c r="M109" s="151">
        <f t="shared" si="1"/>
        <v>3.75</v>
      </c>
      <c r="O109" s="65"/>
      <c r="P109" s="103"/>
    </row>
    <row r="110" spans="1:16" ht="12.75">
      <c r="A110" s="55" t="s">
        <v>96</v>
      </c>
      <c r="B110" s="56" t="s">
        <v>99</v>
      </c>
      <c r="C110" s="57" t="s">
        <v>48</v>
      </c>
      <c r="D110" s="124" t="s">
        <v>101</v>
      </c>
      <c r="E110" s="124" t="s">
        <v>84</v>
      </c>
      <c r="F110" s="125" t="s">
        <v>102</v>
      </c>
      <c r="G110" s="126" t="s">
        <v>103</v>
      </c>
      <c r="H110" s="138" t="s">
        <v>485</v>
      </c>
      <c r="I110" s="136"/>
      <c r="J110" s="128"/>
      <c r="K110" s="128"/>
      <c r="L110" s="128">
        <v>0.1</v>
      </c>
      <c r="M110" s="129">
        <f t="shared" si="1"/>
        <v>0.1</v>
      </c>
      <c r="O110" s="59"/>
      <c r="P110" s="101"/>
    </row>
    <row r="111" spans="1:16" ht="12.75">
      <c r="A111" s="55" t="s">
        <v>96</v>
      </c>
      <c r="B111" s="56" t="s">
        <v>99</v>
      </c>
      <c r="C111" s="63" t="s">
        <v>48</v>
      </c>
      <c r="D111" s="146" t="s">
        <v>70</v>
      </c>
      <c r="E111" s="146" t="s">
        <v>47</v>
      </c>
      <c r="F111" s="146" t="s">
        <v>47</v>
      </c>
      <c r="G111" s="147"/>
      <c r="H111" s="148"/>
      <c r="I111" s="149"/>
      <c r="J111" s="150"/>
      <c r="K111" s="150"/>
      <c r="L111" s="150">
        <f>SUM(L110:L110)</f>
        <v>0.1</v>
      </c>
      <c r="M111" s="151">
        <f t="shared" si="1"/>
        <v>0.1</v>
      </c>
      <c r="O111" s="65"/>
      <c r="P111" s="103"/>
    </row>
    <row r="112" spans="1:16" ht="12.75">
      <c r="A112" s="55" t="s">
        <v>96</v>
      </c>
      <c r="B112" s="66" t="s">
        <v>99</v>
      </c>
      <c r="C112" s="67" t="s">
        <v>71</v>
      </c>
      <c r="D112" s="155" t="s">
        <v>47</v>
      </c>
      <c r="E112" s="155" t="s">
        <v>47</v>
      </c>
      <c r="F112" s="155" t="s">
        <v>47</v>
      </c>
      <c r="G112" s="156"/>
      <c r="H112" s="157"/>
      <c r="I112" s="158">
        <f>I109</f>
        <v>3.75</v>
      </c>
      <c r="J112" s="159">
        <f>J109</f>
        <v>0</v>
      </c>
      <c r="K112" s="159">
        <f>K109</f>
        <v>0</v>
      </c>
      <c r="L112" s="159">
        <f>L111</f>
        <v>0.1</v>
      </c>
      <c r="M112" s="160">
        <f t="shared" si="1"/>
        <v>3.85</v>
      </c>
      <c r="O112" s="68"/>
      <c r="P112" s="104"/>
    </row>
    <row r="113" spans="1:16" ht="23.25" customHeight="1">
      <c r="A113" s="55" t="s">
        <v>96</v>
      </c>
      <c r="B113" s="56" t="s">
        <v>108</v>
      </c>
      <c r="C113" s="55" t="s">
        <v>12</v>
      </c>
      <c r="D113" s="130" t="s">
        <v>16</v>
      </c>
      <c r="E113" s="124" t="s">
        <v>79</v>
      </c>
      <c r="F113" s="125" t="s">
        <v>110</v>
      </c>
      <c r="G113" s="126" t="s">
        <v>111</v>
      </c>
      <c r="H113" s="126" t="s">
        <v>258</v>
      </c>
      <c r="I113" s="136">
        <v>0.15</v>
      </c>
      <c r="J113" s="128"/>
      <c r="K113" s="128"/>
      <c r="L113" s="128"/>
      <c r="M113" s="129">
        <f t="shared" si="1"/>
        <v>0.15</v>
      </c>
      <c r="O113" s="59"/>
      <c r="P113" s="101"/>
    </row>
    <row r="114" spans="1:16" ht="12.75">
      <c r="A114" s="55" t="s">
        <v>96</v>
      </c>
      <c r="B114" s="56" t="s">
        <v>108</v>
      </c>
      <c r="C114" s="55" t="s">
        <v>12</v>
      </c>
      <c r="D114" s="124" t="s">
        <v>30</v>
      </c>
      <c r="E114" s="124" t="s">
        <v>14</v>
      </c>
      <c r="F114" s="125" t="s">
        <v>214</v>
      </c>
      <c r="G114" s="126" t="s">
        <v>112</v>
      </c>
      <c r="H114" s="126" t="s">
        <v>486</v>
      </c>
      <c r="I114" s="136"/>
      <c r="J114" s="128"/>
      <c r="K114" s="128">
        <v>0.05</v>
      </c>
      <c r="L114" s="128"/>
      <c r="M114" s="129">
        <f t="shared" si="1"/>
        <v>0.05</v>
      </c>
      <c r="O114" s="59"/>
      <c r="P114" s="101"/>
    </row>
    <row r="115" spans="1:16" ht="12.75">
      <c r="A115" s="55" t="s">
        <v>96</v>
      </c>
      <c r="B115" s="56" t="s">
        <v>108</v>
      </c>
      <c r="C115" s="55" t="s">
        <v>12</v>
      </c>
      <c r="D115" s="124" t="s">
        <v>38</v>
      </c>
      <c r="E115" s="124" t="s">
        <v>27</v>
      </c>
      <c r="F115" s="125" t="s">
        <v>392</v>
      </c>
      <c r="G115" s="126" t="s">
        <v>391</v>
      </c>
      <c r="H115" s="126" t="s">
        <v>258</v>
      </c>
      <c r="I115" s="136">
        <v>0.15</v>
      </c>
      <c r="J115" s="128"/>
      <c r="K115" s="128"/>
      <c r="L115" s="128"/>
      <c r="M115" s="129">
        <f t="shared" si="1"/>
        <v>0.15</v>
      </c>
      <c r="O115" s="59"/>
      <c r="P115" s="101"/>
    </row>
    <row r="116" spans="1:16" ht="36.75" customHeight="1">
      <c r="A116" s="55" t="s">
        <v>96</v>
      </c>
      <c r="B116" s="56" t="s">
        <v>108</v>
      </c>
      <c r="C116" s="55" t="s">
        <v>12</v>
      </c>
      <c r="D116" s="130" t="s">
        <v>38</v>
      </c>
      <c r="E116" s="124" t="s">
        <v>109</v>
      </c>
      <c r="F116" s="125" t="s">
        <v>362</v>
      </c>
      <c r="G116" s="126" t="s">
        <v>498</v>
      </c>
      <c r="H116" s="126" t="s">
        <v>258</v>
      </c>
      <c r="I116" s="136">
        <v>1</v>
      </c>
      <c r="J116" s="128"/>
      <c r="K116" s="128"/>
      <c r="L116" s="128"/>
      <c r="M116" s="129">
        <f t="shared" si="1"/>
        <v>1</v>
      </c>
      <c r="O116" s="59"/>
      <c r="P116" s="101"/>
    </row>
    <row r="117" spans="1:16" ht="37.5" customHeight="1">
      <c r="A117" s="55" t="s">
        <v>96</v>
      </c>
      <c r="B117" s="56" t="s">
        <v>108</v>
      </c>
      <c r="C117" s="55" t="s">
        <v>12</v>
      </c>
      <c r="D117" s="130" t="s">
        <v>38</v>
      </c>
      <c r="E117" s="124" t="s">
        <v>109</v>
      </c>
      <c r="F117" s="125" t="s">
        <v>115</v>
      </c>
      <c r="G117" s="126" t="s">
        <v>497</v>
      </c>
      <c r="H117" s="126" t="s">
        <v>258</v>
      </c>
      <c r="I117" s="136">
        <v>1</v>
      </c>
      <c r="J117" s="128"/>
      <c r="K117" s="128"/>
      <c r="L117" s="128"/>
      <c r="M117" s="129">
        <f t="shared" si="1"/>
        <v>1</v>
      </c>
      <c r="O117" s="59"/>
      <c r="P117" s="101"/>
    </row>
    <row r="118" spans="1:16" ht="49.5" customHeight="1">
      <c r="A118" s="55" t="s">
        <v>96</v>
      </c>
      <c r="B118" s="56" t="s">
        <v>108</v>
      </c>
      <c r="C118" s="55" t="s">
        <v>12</v>
      </c>
      <c r="D118" s="130" t="s">
        <v>38</v>
      </c>
      <c r="E118" s="124" t="s">
        <v>109</v>
      </c>
      <c r="F118" s="218" t="s">
        <v>652</v>
      </c>
      <c r="G118" s="126" t="s">
        <v>499</v>
      </c>
      <c r="H118" s="126" t="s">
        <v>258</v>
      </c>
      <c r="I118" s="136">
        <v>0.75</v>
      </c>
      <c r="J118" s="128"/>
      <c r="K118" s="128"/>
      <c r="L118" s="128"/>
      <c r="M118" s="129">
        <f t="shared" si="1"/>
        <v>0.75</v>
      </c>
      <c r="O118" s="59"/>
      <c r="P118" s="101"/>
    </row>
    <row r="119" spans="1:16" ht="24.75" customHeight="1">
      <c r="A119" s="55" t="s">
        <v>96</v>
      </c>
      <c r="B119" s="56" t="s">
        <v>108</v>
      </c>
      <c r="C119" s="55" t="s">
        <v>12</v>
      </c>
      <c r="D119" s="130" t="s">
        <v>38</v>
      </c>
      <c r="E119" s="124" t="s">
        <v>109</v>
      </c>
      <c r="F119" s="218" t="s">
        <v>652</v>
      </c>
      <c r="G119" s="126" t="s">
        <v>496</v>
      </c>
      <c r="H119" s="126" t="s">
        <v>258</v>
      </c>
      <c r="I119" s="136">
        <v>0.15</v>
      </c>
      <c r="J119" s="128"/>
      <c r="K119" s="128"/>
      <c r="L119" s="128"/>
      <c r="M119" s="129">
        <f t="shared" si="1"/>
        <v>0.15</v>
      </c>
      <c r="O119" s="59"/>
      <c r="P119" s="101"/>
    </row>
    <row r="120" spans="1:16" ht="12.75">
      <c r="A120" s="55" t="s">
        <v>96</v>
      </c>
      <c r="B120" s="56" t="s">
        <v>108</v>
      </c>
      <c r="C120" s="55" t="s">
        <v>12</v>
      </c>
      <c r="D120" s="130" t="s">
        <v>38</v>
      </c>
      <c r="E120" s="124" t="s">
        <v>84</v>
      </c>
      <c r="F120" s="125" t="s">
        <v>116</v>
      </c>
      <c r="G120" s="126" t="s">
        <v>114</v>
      </c>
      <c r="H120" s="126" t="s">
        <v>350</v>
      </c>
      <c r="I120" s="136"/>
      <c r="J120" s="128">
        <v>0.2</v>
      </c>
      <c r="K120" s="128"/>
      <c r="L120" s="128"/>
      <c r="M120" s="129">
        <f t="shared" si="1"/>
        <v>0.2</v>
      </c>
      <c r="O120" s="59"/>
      <c r="P120" s="101"/>
    </row>
    <row r="121" spans="1:16" ht="12.75">
      <c r="A121" s="55" t="s">
        <v>96</v>
      </c>
      <c r="B121" s="56" t="s">
        <v>108</v>
      </c>
      <c r="C121" s="63" t="s">
        <v>12</v>
      </c>
      <c r="D121" s="146" t="s">
        <v>46</v>
      </c>
      <c r="E121" s="146" t="s">
        <v>47</v>
      </c>
      <c r="F121" s="146" t="s">
        <v>47</v>
      </c>
      <c r="G121" s="147"/>
      <c r="H121" s="148"/>
      <c r="I121" s="149">
        <f>SUM(I113:I120)</f>
        <v>3.1999999999999997</v>
      </c>
      <c r="J121" s="150">
        <f>SUM(J113:J120)</f>
        <v>0.2</v>
      </c>
      <c r="K121" s="150">
        <f>SUM(K113:K120)</f>
        <v>0.05</v>
      </c>
      <c r="L121" s="150"/>
      <c r="M121" s="151">
        <f t="shared" si="1"/>
        <v>3.4499999999999997</v>
      </c>
      <c r="O121" s="65"/>
      <c r="P121" s="103"/>
    </row>
    <row r="122" spans="1:16" ht="12.75">
      <c r="A122" s="55" t="s">
        <v>96</v>
      </c>
      <c r="B122" s="56" t="s">
        <v>108</v>
      </c>
      <c r="C122" s="55" t="s">
        <v>48</v>
      </c>
      <c r="D122" s="124" t="s">
        <v>58</v>
      </c>
      <c r="E122" s="124" t="s">
        <v>14</v>
      </c>
      <c r="F122" s="125" t="s">
        <v>407</v>
      </c>
      <c r="G122" s="126" t="s">
        <v>117</v>
      </c>
      <c r="H122" s="138" t="s">
        <v>485</v>
      </c>
      <c r="I122" s="136"/>
      <c r="J122" s="128"/>
      <c r="K122" s="128"/>
      <c r="L122" s="128">
        <v>0.2</v>
      </c>
      <c r="M122" s="129">
        <f t="shared" si="1"/>
        <v>0.2</v>
      </c>
      <c r="O122" s="59"/>
      <c r="P122" s="101"/>
    </row>
    <row r="123" spans="1:16" ht="22.5" customHeight="1">
      <c r="A123" s="55" t="s">
        <v>96</v>
      </c>
      <c r="B123" s="56" t="s">
        <v>108</v>
      </c>
      <c r="C123" s="55" t="s">
        <v>48</v>
      </c>
      <c r="D123" s="130" t="s">
        <v>58</v>
      </c>
      <c r="E123" s="124" t="s">
        <v>84</v>
      </c>
      <c r="F123" s="125" t="s">
        <v>408</v>
      </c>
      <c r="G123" s="126" t="s">
        <v>409</v>
      </c>
      <c r="H123" s="138" t="s">
        <v>485</v>
      </c>
      <c r="I123" s="136"/>
      <c r="J123" s="128"/>
      <c r="K123" s="128"/>
      <c r="L123" s="128">
        <v>0.5</v>
      </c>
      <c r="M123" s="129">
        <f t="shared" si="1"/>
        <v>0.5</v>
      </c>
      <c r="O123" s="59"/>
      <c r="P123" s="101"/>
    </row>
    <row r="124" spans="1:16" ht="12.75">
      <c r="A124" s="55" t="s">
        <v>96</v>
      </c>
      <c r="B124" s="56" t="s">
        <v>108</v>
      </c>
      <c r="C124" s="55" t="s">
        <v>48</v>
      </c>
      <c r="D124" s="130" t="s">
        <v>58</v>
      </c>
      <c r="E124" s="124" t="s">
        <v>84</v>
      </c>
      <c r="F124" s="125" t="s">
        <v>461</v>
      </c>
      <c r="G124" s="126" t="s">
        <v>462</v>
      </c>
      <c r="H124" s="138" t="s">
        <v>485</v>
      </c>
      <c r="I124" s="136"/>
      <c r="J124" s="128"/>
      <c r="K124" s="128"/>
      <c r="L124" s="128">
        <v>0.1</v>
      </c>
      <c r="M124" s="129">
        <f t="shared" si="1"/>
        <v>0.1</v>
      </c>
      <c r="O124" s="59"/>
      <c r="P124" s="101"/>
    </row>
    <row r="125" spans="1:16" ht="12.75">
      <c r="A125" s="55" t="s">
        <v>96</v>
      </c>
      <c r="B125" s="56" t="s">
        <v>108</v>
      </c>
      <c r="C125" s="55" t="s">
        <v>48</v>
      </c>
      <c r="D125" s="130" t="s">
        <v>58</v>
      </c>
      <c r="E125" s="124" t="s">
        <v>84</v>
      </c>
      <c r="F125" s="125" t="s">
        <v>406</v>
      </c>
      <c r="G125" s="126" t="s">
        <v>117</v>
      </c>
      <c r="H125" s="138" t="s">
        <v>485</v>
      </c>
      <c r="I125" s="136"/>
      <c r="J125" s="128"/>
      <c r="K125" s="128"/>
      <c r="L125" s="128">
        <v>0.2</v>
      </c>
      <c r="M125" s="129">
        <f t="shared" si="1"/>
        <v>0.2</v>
      </c>
      <c r="O125" s="59"/>
      <c r="P125" s="101"/>
    </row>
    <row r="126" spans="1:16" ht="12.75">
      <c r="A126" s="55" t="s">
        <v>96</v>
      </c>
      <c r="B126" s="56" t="s">
        <v>108</v>
      </c>
      <c r="C126" s="63" t="s">
        <v>48</v>
      </c>
      <c r="D126" s="146" t="s">
        <v>70</v>
      </c>
      <c r="E126" s="146" t="s">
        <v>47</v>
      </c>
      <c r="F126" s="146" t="s">
        <v>47</v>
      </c>
      <c r="G126" s="147"/>
      <c r="H126" s="148"/>
      <c r="I126" s="149"/>
      <c r="J126" s="150"/>
      <c r="K126" s="150"/>
      <c r="L126" s="150">
        <f>SUM(L122:L125)</f>
        <v>1</v>
      </c>
      <c r="M126" s="151">
        <f t="shared" si="1"/>
        <v>1</v>
      </c>
      <c r="O126" s="65"/>
      <c r="P126" s="103"/>
    </row>
    <row r="127" spans="1:16" ht="12.75">
      <c r="A127" s="55" t="s">
        <v>96</v>
      </c>
      <c r="B127" s="66" t="s">
        <v>108</v>
      </c>
      <c r="C127" s="67" t="s">
        <v>71</v>
      </c>
      <c r="D127" s="155" t="s">
        <v>47</v>
      </c>
      <c r="E127" s="155" t="s">
        <v>47</v>
      </c>
      <c r="F127" s="155" t="s">
        <v>47</v>
      </c>
      <c r="G127" s="156"/>
      <c r="H127" s="157"/>
      <c r="I127" s="158">
        <f>I121</f>
        <v>3.1999999999999997</v>
      </c>
      <c r="J127" s="159">
        <f>J121</f>
        <v>0.2</v>
      </c>
      <c r="K127" s="159">
        <f>K121</f>
        <v>0.05</v>
      </c>
      <c r="L127" s="159">
        <f>L126</f>
        <v>1</v>
      </c>
      <c r="M127" s="160">
        <f t="shared" si="1"/>
        <v>4.449999999999999</v>
      </c>
      <c r="O127" s="68"/>
      <c r="P127" s="104"/>
    </row>
    <row r="128" spans="1:16" ht="12.75">
      <c r="A128" s="55" t="s">
        <v>96</v>
      </c>
      <c r="B128" s="58" t="s">
        <v>118</v>
      </c>
      <c r="C128" s="57" t="s">
        <v>12</v>
      </c>
      <c r="D128" s="124" t="s">
        <v>33</v>
      </c>
      <c r="E128" s="124" t="s">
        <v>27</v>
      </c>
      <c r="F128" s="125" t="s">
        <v>119</v>
      </c>
      <c r="G128" s="126" t="s">
        <v>320</v>
      </c>
      <c r="H128" s="126" t="s">
        <v>258</v>
      </c>
      <c r="I128" s="136">
        <v>0.2</v>
      </c>
      <c r="J128" s="128"/>
      <c r="K128" s="128"/>
      <c r="L128" s="128"/>
      <c r="M128" s="129">
        <f t="shared" si="1"/>
        <v>0.2</v>
      </c>
      <c r="O128" s="59"/>
      <c r="P128" s="101"/>
    </row>
    <row r="129" spans="1:16" ht="12.75">
      <c r="A129" s="55" t="s">
        <v>96</v>
      </c>
      <c r="B129" s="56" t="s">
        <v>118</v>
      </c>
      <c r="C129" s="55" t="s">
        <v>12</v>
      </c>
      <c r="D129" s="130" t="s">
        <v>33</v>
      </c>
      <c r="E129" s="124" t="s">
        <v>109</v>
      </c>
      <c r="F129" s="125" t="s">
        <v>434</v>
      </c>
      <c r="G129" s="126" t="s">
        <v>436</v>
      </c>
      <c r="H129" s="126" t="s">
        <v>258</v>
      </c>
      <c r="I129" s="136">
        <v>0.3</v>
      </c>
      <c r="J129" s="128"/>
      <c r="K129" s="128"/>
      <c r="L129" s="128"/>
      <c r="M129" s="129">
        <f t="shared" si="1"/>
        <v>0.3</v>
      </c>
      <c r="O129" s="59"/>
      <c r="P129" s="101"/>
    </row>
    <row r="130" spans="1:16" ht="12.75">
      <c r="A130" s="55" t="s">
        <v>96</v>
      </c>
      <c r="B130" s="56" t="s">
        <v>118</v>
      </c>
      <c r="C130" s="55" t="s">
        <v>12</v>
      </c>
      <c r="D130" s="130" t="s">
        <v>33</v>
      </c>
      <c r="E130" s="124" t="s">
        <v>84</v>
      </c>
      <c r="F130" s="125" t="s">
        <v>446</v>
      </c>
      <c r="G130" s="126" t="s">
        <v>120</v>
      </c>
      <c r="H130" s="126" t="s">
        <v>350</v>
      </c>
      <c r="I130" s="136"/>
      <c r="J130" s="128">
        <v>0.125</v>
      </c>
      <c r="K130" s="128"/>
      <c r="L130" s="128"/>
      <c r="M130" s="129">
        <f t="shared" si="1"/>
        <v>0.125</v>
      </c>
      <c r="O130" s="59"/>
      <c r="P130" s="101"/>
    </row>
    <row r="131" spans="1:16" ht="12.75">
      <c r="A131" s="55" t="s">
        <v>96</v>
      </c>
      <c r="B131" s="56" t="s">
        <v>118</v>
      </c>
      <c r="C131" s="63" t="s">
        <v>12</v>
      </c>
      <c r="D131" s="146" t="s">
        <v>46</v>
      </c>
      <c r="E131" s="146" t="s">
        <v>47</v>
      </c>
      <c r="F131" s="146" t="s">
        <v>47</v>
      </c>
      <c r="G131" s="147"/>
      <c r="H131" s="148"/>
      <c r="I131" s="149">
        <f>SUM(I128:I130)</f>
        <v>0.5</v>
      </c>
      <c r="J131" s="150">
        <f>SUM(J128:J130)</f>
        <v>0.125</v>
      </c>
      <c r="K131" s="150">
        <f>SUM(K128:K130)</f>
        <v>0</v>
      </c>
      <c r="L131" s="150"/>
      <c r="M131" s="151">
        <f t="shared" si="1"/>
        <v>0.625</v>
      </c>
      <c r="O131" s="65"/>
      <c r="P131" s="103"/>
    </row>
    <row r="132" spans="1:16" ht="12.75">
      <c r="A132" s="55" t="s">
        <v>96</v>
      </c>
      <c r="B132" s="66" t="s">
        <v>118</v>
      </c>
      <c r="C132" s="67" t="s">
        <v>71</v>
      </c>
      <c r="D132" s="155" t="s">
        <v>47</v>
      </c>
      <c r="E132" s="155" t="s">
        <v>47</v>
      </c>
      <c r="F132" s="155" t="s">
        <v>47</v>
      </c>
      <c r="G132" s="156"/>
      <c r="H132" s="157"/>
      <c r="I132" s="158">
        <f>I131</f>
        <v>0.5</v>
      </c>
      <c r="J132" s="159">
        <f>J131</f>
        <v>0.125</v>
      </c>
      <c r="K132" s="159">
        <f>K131</f>
        <v>0</v>
      </c>
      <c r="L132" s="159"/>
      <c r="M132" s="160">
        <f t="shared" si="1"/>
        <v>0.625</v>
      </c>
      <c r="O132" s="68"/>
      <c r="P132" s="104"/>
    </row>
    <row r="133" spans="1:18" ht="23.25" customHeight="1">
      <c r="A133" s="55" t="s">
        <v>96</v>
      </c>
      <c r="B133" s="56" t="s">
        <v>121</v>
      </c>
      <c r="C133" s="55" t="s">
        <v>12</v>
      </c>
      <c r="D133" s="130" t="s">
        <v>38</v>
      </c>
      <c r="E133" s="124" t="s">
        <v>505</v>
      </c>
      <c r="F133" s="125" t="s">
        <v>363</v>
      </c>
      <c r="G133" s="126" t="s">
        <v>319</v>
      </c>
      <c r="H133" s="126" t="s">
        <v>258</v>
      </c>
      <c r="I133" s="136">
        <v>0.5</v>
      </c>
      <c r="J133" s="128"/>
      <c r="K133" s="128"/>
      <c r="L133" s="128"/>
      <c r="M133" s="129">
        <f t="shared" si="1"/>
        <v>0.5</v>
      </c>
      <c r="O133" s="59"/>
      <c r="P133" s="101"/>
      <c r="R133" s="12"/>
    </row>
    <row r="134" spans="1:16" ht="12.75">
      <c r="A134" s="55" t="s">
        <v>96</v>
      </c>
      <c r="B134" s="56" t="s">
        <v>121</v>
      </c>
      <c r="C134" s="55" t="s">
        <v>12</v>
      </c>
      <c r="D134" s="130" t="s">
        <v>38</v>
      </c>
      <c r="E134" s="124" t="s">
        <v>505</v>
      </c>
      <c r="F134" s="125" t="s">
        <v>122</v>
      </c>
      <c r="G134" s="126" t="s">
        <v>123</v>
      </c>
      <c r="H134" s="126" t="s">
        <v>258</v>
      </c>
      <c r="I134" s="136">
        <v>0.25</v>
      </c>
      <c r="J134" s="128"/>
      <c r="K134" s="128"/>
      <c r="L134" s="128"/>
      <c r="M134" s="129">
        <f t="shared" si="1"/>
        <v>0.25</v>
      </c>
      <c r="O134" s="59"/>
      <c r="P134" s="101"/>
    </row>
    <row r="135" spans="1:16" ht="12.75">
      <c r="A135" s="55" t="s">
        <v>96</v>
      </c>
      <c r="B135" s="56" t="s">
        <v>121</v>
      </c>
      <c r="C135" s="63" t="s">
        <v>12</v>
      </c>
      <c r="D135" s="146" t="s">
        <v>46</v>
      </c>
      <c r="E135" s="146" t="s">
        <v>47</v>
      </c>
      <c r="F135" s="146" t="s">
        <v>47</v>
      </c>
      <c r="G135" s="147"/>
      <c r="H135" s="148"/>
      <c r="I135" s="149">
        <f>SUM(I133:I134)</f>
        <v>0.75</v>
      </c>
      <c r="J135" s="150">
        <f>SUM(J133:J134)</f>
        <v>0</v>
      </c>
      <c r="K135" s="150">
        <f>SUM(K133:K134)</f>
        <v>0</v>
      </c>
      <c r="L135" s="150"/>
      <c r="M135" s="151">
        <f t="shared" si="1"/>
        <v>0.75</v>
      </c>
      <c r="O135" s="65"/>
      <c r="P135" s="103"/>
    </row>
    <row r="136" spans="1:16" ht="12.75">
      <c r="A136" s="55" t="s">
        <v>96</v>
      </c>
      <c r="B136" s="66" t="s">
        <v>121</v>
      </c>
      <c r="C136" s="67" t="s">
        <v>71</v>
      </c>
      <c r="D136" s="155" t="s">
        <v>47</v>
      </c>
      <c r="E136" s="155" t="s">
        <v>47</v>
      </c>
      <c r="F136" s="155" t="s">
        <v>47</v>
      </c>
      <c r="G136" s="156"/>
      <c r="H136" s="157"/>
      <c r="I136" s="158">
        <f>I135</f>
        <v>0.75</v>
      </c>
      <c r="J136" s="159">
        <f>J135</f>
        <v>0</v>
      </c>
      <c r="K136" s="159">
        <f>K135</f>
        <v>0</v>
      </c>
      <c r="L136" s="159"/>
      <c r="M136" s="160">
        <f t="shared" si="1"/>
        <v>0.75</v>
      </c>
      <c r="O136" s="68"/>
      <c r="P136" s="104"/>
    </row>
    <row r="137" spans="1:18" ht="24" customHeight="1">
      <c r="A137" s="55" t="s">
        <v>96</v>
      </c>
      <c r="B137" s="58" t="s">
        <v>124</v>
      </c>
      <c r="C137" s="55" t="s">
        <v>12</v>
      </c>
      <c r="D137" s="130" t="s">
        <v>38</v>
      </c>
      <c r="E137" s="124" t="s">
        <v>505</v>
      </c>
      <c r="F137" s="125" t="s">
        <v>363</v>
      </c>
      <c r="G137" s="126" t="s">
        <v>319</v>
      </c>
      <c r="H137" s="126" t="s">
        <v>258</v>
      </c>
      <c r="I137" s="136">
        <v>0.25</v>
      </c>
      <c r="J137" s="128"/>
      <c r="K137" s="128"/>
      <c r="L137" s="128"/>
      <c r="M137" s="129">
        <f t="shared" si="1"/>
        <v>0.25</v>
      </c>
      <c r="O137" s="59"/>
      <c r="P137" s="101"/>
      <c r="R137" s="12"/>
    </row>
    <row r="138" spans="1:16" ht="12.75">
      <c r="A138" s="55" t="s">
        <v>96</v>
      </c>
      <c r="B138" s="56" t="s">
        <v>124</v>
      </c>
      <c r="C138" s="63" t="s">
        <v>12</v>
      </c>
      <c r="D138" s="146" t="s">
        <v>46</v>
      </c>
      <c r="E138" s="146" t="s">
        <v>47</v>
      </c>
      <c r="F138" s="146" t="s">
        <v>47</v>
      </c>
      <c r="G138" s="147"/>
      <c r="H138" s="148"/>
      <c r="I138" s="149">
        <f>SUM(I137:I137)</f>
        <v>0.25</v>
      </c>
      <c r="J138" s="150">
        <f>SUM(J137:J137)</f>
        <v>0</v>
      </c>
      <c r="K138" s="150">
        <f>SUM(K137:K137)</f>
        <v>0</v>
      </c>
      <c r="L138" s="150">
        <f>SUM(L137:L137)</f>
        <v>0</v>
      </c>
      <c r="M138" s="151">
        <f t="shared" si="1"/>
        <v>0.25</v>
      </c>
      <c r="O138" s="65"/>
      <c r="P138" s="103"/>
    </row>
    <row r="139" spans="1:16" ht="12.75">
      <c r="A139" s="55" t="s">
        <v>96</v>
      </c>
      <c r="B139" s="66" t="s">
        <v>124</v>
      </c>
      <c r="C139" s="67" t="s">
        <v>71</v>
      </c>
      <c r="D139" s="155" t="s">
        <v>47</v>
      </c>
      <c r="E139" s="155" t="s">
        <v>47</v>
      </c>
      <c r="F139" s="155" t="s">
        <v>47</v>
      </c>
      <c r="G139" s="156"/>
      <c r="H139" s="157"/>
      <c r="I139" s="158">
        <f>I138</f>
        <v>0.25</v>
      </c>
      <c r="J139" s="159">
        <f>J138</f>
        <v>0</v>
      </c>
      <c r="K139" s="159">
        <f>K138</f>
        <v>0</v>
      </c>
      <c r="L139" s="159"/>
      <c r="M139" s="160">
        <f aca="true" t="shared" si="3" ref="M139:M200">SUM(I139:L139)</f>
        <v>0.25</v>
      </c>
      <c r="O139" s="68"/>
      <c r="P139" s="104"/>
    </row>
    <row r="140" spans="1:16" ht="12.75">
      <c r="A140" s="55" t="s">
        <v>96</v>
      </c>
      <c r="B140" s="58" t="s">
        <v>125</v>
      </c>
      <c r="C140" s="57" t="s">
        <v>12</v>
      </c>
      <c r="D140" s="124" t="s">
        <v>38</v>
      </c>
      <c r="E140" s="124" t="s">
        <v>109</v>
      </c>
      <c r="F140" s="218" t="s">
        <v>652</v>
      </c>
      <c r="G140" s="126" t="s">
        <v>126</v>
      </c>
      <c r="H140" s="126" t="s">
        <v>258</v>
      </c>
      <c r="I140" s="136">
        <v>0.65</v>
      </c>
      <c r="J140" s="128"/>
      <c r="K140" s="128"/>
      <c r="L140" s="128"/>
      <c r="M140" s="129">
        <f t="shared" si="3"/>
        <v>0.65</v>
      </c>
      <c r="O140" s="59"/>
      <c r="P140" s="101"/>
    </row>
    <row r="141" spans="1:16" ht="12.75">
      <c r="A141" s="55" t="s">
        <v>96</v>
      </c>
      <c r="B141" s="56" t="s">
        <v>125</v>
      </c>
      <c r="C141" s="63" t="s">
        <v>12</v>
      </c>
      <c r="D141" s="146" t="s">
        <v>46</v>
      </c>
      <c r="E141" s="146" t="s">
        <v>47</v>
      </c>
      <c r="F141" s="146" t="s">
        <v>47</v>
      </c>
      <c r="G141" s="147"/>
      <c r="H141" s="148"/>
      <c r="I141" s="149">
        <f aca="true" t="shared" si="4" ref="I141:K142">I140</f>
        <v>0.65</v>
      </c>
      <c r="J141" s="150">
        <f t="shared" si="4"/>
        <v>0</v>
      </c>
      <c r="K141" s="150">
        <f t="shared" si="4"/>
        <v>0</v>
      </c>
      <c r="L141" s="150"/>
      <c r="M141" s="151">
        <f t="shared" si="3"/>
        <v>0.65</v>
      </c>
      <c r="O141" s="65"/>
      <c r="P141" s="103"/>
    </row>
    <row r="142" spans="1:16" ht="12.75">
      <c r="A142" s="55" t="s">
        <v>96</v>
      </c>
      <c r="B142" s="66" t="s">
        <v>125</v>
      </c>
      <c r="C142" s="67" t="s">
        <v>71</v>
      </c>
      <c r="D142" s="155" t="s">
        <v>47</v>
      </c>
      <c r="E142" s="155" t="s">
        <v>47</v>
      </c>
      <c r="F142" s="155" t="s">
        <v>47</v>
      </c>
      <c r="G142" s="156"/>
      <c r="H142" s="157"/>
      <c r="I142" s="158">
        <f t="shared" si="4"/>
        <v>0.65</v>
      </c>
      <c r="J142" s="159">
        <f t="shared" si="4"/>
        <v>0</v>
      </c>
      <c r="K142" s="159">
        <f t="shared" si="4"/>
        <v>0</v>
      </c>
      <c r="L142" s="159"/>
      <c r="M142" s="160">
        <f t="shared" si="3"/>
        <v>0.65</v>
      </c>
      <c r="O142" s="68"/>
      <c r="P142" s="104"/>
    </row>
    <row r="143" spans="1:16" ht="12.75">
      <c r="A143" s="55" t="s">
        <v>96</v>
      </c>
      <c r="B143" s="58" t="s">
        <v>127</v>
      </c>
      <c r="C143" s="57" t="s">
        <v>12</v>
      </c>
      <c r="D143" s="124" t="s">
        <v>128</v>
      </c>
      <c r="E143" s="124" t="s">
        <v>14</v>
      </c>
      <c r="F143" s="125" t="s">
        <v>129</v>
      </c>
      <c r="G143" s="126" t="s">
        <v>130</v>
      </c>
      <c r="H143" s="126" t="s">
        <v>486</v>
      </c>
      <c r="I143" s="136"/>
      <c r="J143" s="128"/>
      <c r="K143" s="128">
        <v>0.015</v>
      </c>
      <c r="L143" s="128"/>
      <c r="M143" s="129">
        <f t="shared" si="3"/>
        <v>0.015</v>
      </c>
      <c r="O143" s="59"/>
      <c r="P143" s="101"/>
    </row>
    <row r="144" spans="1:16" ht="12.75">
      <c r="A144" s="55" t="s">
        <v>96</v>
      </c>
      <c r="B144" s="56" t="s">
        <v>127</v>
      </c>
      <c r="C144" s="55" t="s">
        <v>12</v>
      </c>
      <c r="D144" s="124" t="s">
        <v>13</v>
      </c>
      <c r="E144" s="124" t="s">
        <v>84</v>
      </c>
      <c r="F144" s="125" t="s">
        <v>386</v>
      </c>
      <c r="G144" s="126" t="s">
        <v>130</v>
      </c>
      <c r="H144" s="126" t="s">
        <v>350</v>
      </c>
      <c r="I144" s="136"/>
      <c r="J144" s="128">
        <v>0.03</v>
      </c>
      <c r="K144" s="128"/>
      <c r="L144" s="128"/>
      <c r="M144" s="129">
        <f t="shared" si="3"/>
        <v>0.03</v>
      </c>
      <c r="O144" s="59"/>
      <c r="P144" s="101"/>
    </row>
    <row r="145" spans="1:16" ht="12.75">
      <c r="A145" s="55" t="s">
        <v>96</v>
      </c>
      <c r="B145" s="56" t="s">
        <v>127</v>
      </c>
      <c r="C145" s="55" t="s">
        <v>12</v>
      </c>
      <c r="D145" s="124" t="s">
        <v>73</v>
      </c>
      <c r="E145" s="124" t="s">
        <v>14</v>
      </c>
      <c r="F145" s="125" t="s">
        <v>74</v>
      </c>
      <c r="G145" s="126" t="s">
        <v>130</v>
      </c>
      <c r="H145" s="126" t="s">
        <v>486</v>
      </c>
      <c r="I145" s="136"/>
      <c r="J145" s="128"/>
      <c r="K145" s="128">
        <v>0.02</v>
      </c>
      <c r="L145" s="128"/>
      <c r="M145" s="129">
        <f t="shared" si="3"/>
        <v>0.02</v>
      </c>
      <c r="O145" s="59"/>
      <c r="P145" s="101"/>
    </row>
    <row r="146" spans="1:16" ht="12.75">
      <c r="A146" s="55" t="s">
        <v>96</v>
      </c>
      <c r="B146" s="56" t="s">
        <v>127</v>
      </c>
      <c r="C146" s="55" t="s">
        <v>12</v>
      </c>
      <c r="D146" s="142" t="s">
        <v>516</v>
      </c>
      <c r="E146" s="124" t="s">
        <v>14</v>
      </c>
      <c r="F146" s="125" t="s">
        <v>131</v>
      </c>
      <c r="G146" s="138" t="s">
        <v>132</v>
      </c>
      <c r="H146" s="138" t="s">
        <v>486</v>
      </c>
      <c r="I146" s="136"/>
      <c r="J146" s="128"/>
      <c r="K146" s="128">
        <v>0.05</v>
      </c>
      <c r="L146" s="128"/>
      <c r="M146" s="129">
        <f t="shared" si="3"/>
        <v>0.05</v>
      </c>
      <c r="O146" s="59"/>
      <c r="P146" s="101"/>
    </row>
    <row r="147" spans="1:16" ht="12.75">
      <c r="A147" s="55" t="s">
        <v>96</v>
      </c>
      <c r="B147" s="56" t="s">
        <v>127</v>
      </c>
      <c r="C147" s="55" t="s">
        <v>12</v>
      </c>
      <c r="D147" s="142" t="s">
        <v>516</v>
      </c>
      <c r="E147" s="124" t="s">
        <v>22</v>
      </c>
      <c r="F147" s="138" t="s">
        <v>329</v>
      </c>
      <c r="G147" s="138" t="s">
        <v>136</v>
      </c>
      <c r="H147" s="138" t="s">
        <v>350</v>
      </c>
      <c r="I147" s="136"/>
      <c r="J147" s="128">
        <v>0.05</v>
      </c>
      <c r="K147" s="128"/>
      <c r="L147" s="128"/>
      <c r="M147" s="129">
        <f t="shared" si="3"/>
        <v>0.05</v>
      </c>
      <c r="O147" s="59"/>
      <c r="P147" s="101"/>
    </row>
    <row r="148" spans="1:16" ht="12.75">
      <c r="A148" s="55" t="s">
        <v>96</v>
      </c>
      <c r="B148" s="56" t="s">
        <v>127</v>
      </c>
      <c r="C148" s="55" t="s">
        <v>12</v>
      </c>
      <c r="D148" s="142" t="s">
        <v>16</v>
      </c>
      <c r="E148" s="124" t="s">
        <v>22</v>
      </c>
      <c r="F148" s="125" t="s">
        <v>343</v>
      </c>
      <c r="G148" s="126" t="s">
        <v>130</v>
      </c>
      <c r="H148" s="126" t="s">
        <v>350</v>
      </c>
      <c r="I148" s="136"/>
      <c r="J148" s="128">
        <v>0.09</v>
      </c>
      <c r="K148" s="128"/>
      <c r="L148" s="128"/>
      <c r="M148" s="129">
        <f t="shared" si="3"/>
        <v>0.09</v>
      </c>
      <c r="O148" s="59"/>
      <c r="P148" s="101"/>
    </row>
    <row r="149" spans="1:16" ht="12.75">
      <c r="A149" s="55" t="s">
        <v>96</v>
      </c>
      <c r="B149" s="56" t="s">
        <v>127</v>
      </c>
      <c r="C149" s="55" t="s">
        <v>12</v>
      </c>
      <c r="D149" s="124" t="s">
        <v>19</v>
      </c>
      <c r="E149" s="124" t="s">
        <v>22</v>
      </c>
      <c r="F149" s="125" t="s">
        <v>549</v>
      </c>
      <c r="G149" s="126" t="s">
        <v>130</v>
      </c>
      <c r="H149" s="126" t="s">
        <v>350</v>
      </c>
      <c r="I149" s="136"/>
      <c r="J149" s="128">
        <v>0.03</v>
      </c>
      <c r="K149" s="128"/>
      <c r="L149" s="128"/>
      <c r="M149" s="129">
        <f t="shared" si="3"/>
        <v>0.03</v>
      </c>
      <c r="O149" s="59"/>
      <c r="P149" s="101"/>
    </row>
    <row r="150" spans="1:16" ht="12.75">
      <c r="A150" s="55" t="s">
        <v>96</v>
      </c>
      <c r="B150" s="56" t="s">
        <v>127</v>
      </c>
      <c r="C150" s="55" t="s">
        <v>12</v>
      </c>
      <c r="D150" s="124" t="s">
        <v>19</v>
      </c>
      <c r="E150" s="124" t="s">
        <v>84</v>
      </c>
      <c r="F150" s="125" t="s">
        <v>267</v>
      </c>
      <c r="G150" s="126" t="s">
        <v>130</v>
      </c>
      <c r="H150" s="126" t="s">
        <v>350</v>
      </c>
      <c r="I150" s="136"/>
      <c r="J150" s="128">
        <v>0.03</v>
      </c>
      <c r="K150" s="128"/>
      <c r="L150" s="128"/>
      <c r="M150" s="129">
        <f t="shared" si="3"/>
        <v>0.03</v>
      </c>
      <c r="O150" s="59"/>
      <c r="P150" s="101"/>
    </row>
    <row r="151" spans="1:16" ht="12.75">
      <c r="A151" s="55" t="s">
        <v>96</v>
      </c>
      <c r="B151" s="56" t="s">
        <v>127</v>
      </c>
      <c r="C151" s="55" t="s">
        <v>12</v>
      </c>
      <c r="D151" s="171" t="s">
        <v>134</v>
      </c>
      <c r="E151" s="124" t="s">
        <v>14</v>
      </c>
      <c r="F151" s="125" t="s">
        <v>135</v>
      </c>
      <c r="G151" s="126" t="s">
        <v>136</v>
      </c>
      <c r="H151" s="126" t="s">
        <v>486</v>
      </c>
      <c r="I151" s="136"/>
      <c r="J151" s="128"/>
      <c r="K151" s="128">
        <v>0.015</v>
      </c>
      <c r="L151" s="128"/>
      <c r="M151" s="129">
        <f t="shared" si="3"/>
        <v>0.015</v>
      </c>
      <c r="O151" s="59"/>
      <c r="P151" s="101"/>
    </row>
    <row r="152" spans="1:16" ht="12.75">
      <c r="A152" s="55" t="s">
        <v>96</v>
      </c>
      <c r="B152" s="56" t="s">
        <v>127</v>
      </c>
      <c r="C152" s="55" t="s">
        <v>12</v>
      </c>
      <c r="D152" s="130" t="s">
        <v>137</v>
      </c>
      <c r="E152" s="161" t="s">
        <v>22</v>
      </c>
      <c r="F152" s="138" t="s">
        <v>554</v>
      </c>
      <c r="G152" s="126" t="s">
        <v>130</v>
      </c>
      <c r="H152" s="126" t="s">
        <v>350</v>
      </c>
      <c r="I152" s="136"/>
      <c r="J152" s="128">
        <v>0.05</v>
      </c>
      <c r="K152" s="128"/>
      <c r="L152" s="128"/>
      <c r="M152" s="129">
        <f t="shared" si="3"/>
        <v>0.05</v>
      </c>
      <c r="O152" s="59"/>
      <c r="P152" s="101"/>
    </row>
    <row r="153" spans="1:16" ht="12.75">
      <c r="A153" s="55" t="s">
        <v>96</v>
      </c>
      <c r="B153" s="56" t="s">
        <v>127</v>
      </c>
      <c r="C153" s="55" t="s">
        <v>12</v>
      </c>
      <c r="D153" s="130" t="s">
        <v>137</v>
      </c>
      <c r="E153" s="181" t="s">
        <v>22</v>
      </c>
      <c r="F153" s="138" t="s">
        <v>554</v>
      </c>
      <c r="G153" s="126" t="s">
        <v>555</v>
      </c>
      <c r="H153" s="126" t="s">
        <v>350</v>
      </c>
      <c r="I153" s="136"/>
      <c r="J153" s="128">
        <v>0.05</v>
      </c>
      <c r="K153" s="128"/>
      <c r="L153" s="128"/>
      <c r="M153" s="129">
        <f t="shared" si="3"/>
        <v>0.05</v>
      </c>
      <c r="O153" s="59"/>
      <c r="P153" s="101"/>
    </row>
    <row r="154" spans="1:16" ht="12.75">
      <c r="A154" s="55" t="s">
        <v>96</v>
      </c>
      <c r="B154" s="56" t="s">
        <v>127</v>
      </c>
      <c r="C154" s="55" t="s">
        <v>12</v>
      </c>
      <c r="D154" s="124" t="s">
        <v>139</v>
      </c>
      <c r="E154" s="124" t="s">
        <v>14</v>
      </c>
      <c r="F154" s="125" t="s">
        <v>140</v>
      </c>
      <c r="G154" s="126" t="s">
        <v>130</v>
      </c>
      <c r="H154" s="126" t="s">
        <v>486</v>
      </c>
      <c r="I154" s="136"/>
      <c r="J154" s="128"/>
      <c r="K154" s="128">
        <v>0.02</v>
      </c>
      <c r="L154" s="128"/>
      <c r="M154" s="129">
        <f t="shared" si="3"/>
        <v>0.02</v>
      </c>
      <c r="O154" s="59"/>
      <c r="P154" s="101"/>
    </row>
    <row r="155" spans="1:16" ht="12.75">
      <c r="A155" s="55" t="s">
        <v>96</v>
      </c>
      <c r="B155" s="56" t="s">
        <v>127</v>
      </c>
      <c r="C155" s="55" t="s">
        <v>12</v>
      </c>
      <c r="D155" s="161" t="s">
        <v>24</v>
      </c>
      <c r="E155" s="161" t="s">
        <v>27</v>
      </c>
      <c r="F155" s="125" t="s">
        <v>141</v>
      </c>
      <c r="G155" s="126" t="s">
        <v>142</v>
      </c>
      <c r="H155" s="126" t="s">
        <v>350</v>
      </c>
      <c r="I155" s="136"/>
      <c r="J155" s="128">
        <v>0.25</v>
      </c>
      <c r="K155" s="128"/>
      <c r="L155" s="128"/>
      <c r="M155" s="129">
        <f t="shared" si="3"/>
        <v>0.25</v>
      </c>
      <c r="O155" s="59"/>
      <c r="P155" s="101"/>
    </row>
    <row r="156" spans="1:16" ht="12.75">
      <c r="A156" s="55" t="s">
        <v>96</v>
      </c>
      <c r="B156" s="56" t="s">
        <v>127</v>
      </c>
      <c r="C156" s="55" t="s">
        <v>12</v>
      </c>
      <c r="D156" s="182" t="s">
        <v>24</v>
      </c>
      <c r="E156" s="182" t="s">
        <v>27</v>
      </c>
      <c r="F156" s="125" t="s">
        <v>141</v>
      </c>
      <c r="G156" s="126" t="s">
        <v>142</v>
      </c>
      <c r="H156" s="126" t="s">
        <v>258</v>
      </c>
      <c r="I156" s="136">
        <v>0.25</v>
      </c>
      <c r="J156" s="128"/>
      <c r="K156" s="128"/>
      <c r="L156" s="128"/>
      <c r="M156" s="129">
        <f t="shared" si="3"/>
        <v>0.25</v>
      </c>
      <c r="O156" s="59"/>
      <c r="P156" s="101"/>
    </row>
    <row r="157" spans="1:16" ht="12.75">
      <c r="A157" s="55" t="s">
        <v>96</v>
      </c>
      <c r="B157" s="56" t="s">
        <v>127</v>
      </c>
      <c r="C157" s="55" t="s">
        <v>12</v>
      </c>
      <c r="D157" s="130" t="s">
        <v>24</v>
      </c>
      <c r="E157" s="130" t="s">
        <v>27</v>
      </c>
      <c r="F157" s="125" t="s">
        <v>143</v>
      </c>
      <c r="G157" s="126" t="s">
        <v>130</v>
      </c>
      <c r="H157" s="126" t="s">
        <v>350</v>
      </c>
      <c r="I157" s="136"/>
      <c r="J157" s="128">
        <v>0.02</v>
      </c>
      <c r="K157" s="128"/>
      <c r="L157" s="128"/>
      <c r="M157" s="129">
        <f t="shared" si="3"/>
        <v>0.02</v>
      </c>
      <c r="O157" s="59"/>
      <c r="P157" s="101"/>
    </row>
    <row r="158" spans="1:16" ht="12.75">
      <c r="A158" s="55" t="s">
        <v>96</v>
      </c>
      <c r="B158" s="56" t="s">
        <v>127</v>
      </c>
      <c r="C158" s="55" t="s">
        <v>12</v>
      </c>
      <c r="D158" s="124" t="s">
        <v>144</v>
      </c>
      <c r="E158" s="124" t="s">
        <v>22</v>
      </c>
      <c r="F158" s="125" t="s">
        <v>145</v>
      </c>
      <c r="G158" s="126" t="s">
        <v>130</v>
      </c>
      <c r="H158" s="126" t="s">
        <v>486</v>
      </c>
      <c r="I158" s="136"/>
      <c r="J158" s="128"/>
      <c r="K158" s="128">
        <v>0.01</v>
      </c>
      <c r="L158" s="128"/>
      <c r="M158" s="129">
        <f t="shared" si="3"/>
        <v>0.01</v>
      </c>
      <c r="O158" s="59"/>
      <c r="P158" s="101"/>
    </row>
    <row r="159" spans="1:16" ht="12.75">
      <c r="A159" s="55" t="s">
        <v>96</v>
      </c>
      <c r="B159" s="56" t="s">
        <v>127</v>
      </c>
      <c r="C159" s="55" t="s">
        <v>12</v>
      </c>
      <c r="D159" s="130" t="s">
        <v>144</v>
      </c>
      <c r="E159" s="124" t="s">
        <v>84</v>
      </c>
      <c r="F159" s="125" t="s">
        <v>146</v>
      </c>
      <c r="G159" s="126" t="s">
        <v>130</v>
      </c>
      <c r="H159" s="126" t="s">
        <v>486</v>
      </c>
      <c r="I159" s="136"/>
      <c r="J159" s="128"/>
      <c r="K159" s="128">
        <v>0.01</v>
      </c>
      <c r="L159" s="128"/>
      <c r="M159" s="129">
        <f t="shared" si="3"/>
        <v>0.01</v>
      </c>
      <c r="O159" s="59"/>
      <c r="P159" s="101"/>
    </row>
    <row r="160" spans="1:16" ht="12.75">
      <c r="A160" s="55" t="s">
        <v>96</v>
      </c>
      <c r="B160" s="56" t="s">
        <v>127</v>
      </c>
      <c r="C160" s="55" t="s">
        <v>12</v>
      </c>
      <c r="D160" s="130" t="s">
        <v>33</v>
      </c>
      <c r="E160" s="124" t="s">
        <v>84</v>
      </c>
      <c r="F160" s="125" t="s">
        <v>147</v>
      </c>
      <c r="G160" s="126" t="s">
        <v>130</v>
      </c>
      <c r="H160" s="126" t="s">
        <v>350</v>
      </c>
      <c r="I160" s="136"/>
      <c r="J160" s="128">
        <v>0.06</v>
      </c>
      <c r="K160" s="128"/>
      <c r="L160" s="128"/>
      <c r="M160" s="129">
        <f t="shared" si="3"/>
        <v>0.06</v>
      </c>
      <c r="O160" s="59"/>
      <c r="P160" s="101"/>
    </row>
    <row r="161" spans="1:16" ht="12.75">
      <c r="A161" s="55" t="s">
        <v>96</v>
      </c>
      <c r="B161" s="56" t="s">
        <v>127</v>
      </c>
      <c r="C161" s="55" t="s">
        <v>12</v>
      </c>
      <c r="D161" s="124" t="s">
        <v>38</v>
      </c>
      <c r="E161" s="124" t="s">
        <v>22</v>
      </c>
      <c r="F161" s="125" t="s">
        <v>148</v>
      </c>
      <c r="G161" s="126" t="s">
        <v>130</v>
      </c>
      <c r="H161" s="126" t="s">
        <v>350</v>
      </c>
      <c r="I161" s="136"/>
      <c r="J161" s="128">
        <v>0.12</v>
      </c>
      <c r="K161" s="128"/>
      <c r="L161" s="128"/>
      <c r="M161" s="129">
        <f t="shared" si="3"/>
        <v>0.12</v>
      </c>
      <c r="O161" s="59"/>
      <c r="P161" s="101"/>
    </row>
    <row r="162" spans="1:16" ht="12.75">
      <c r="A162" s="55" t="s">
        <v>96</v>
      </c>
      <c r="B162" s="56" t="s">
        <v>127</v>
      </c>
      <c r="C162" s="55" t="s">
        <v>12</v>
      </c>
      <c r="D162" s="130" t="s">
        <v>38</v>
      </c>
      <c r="E162" s="130" t="s">
        <v>84</v>
      </c>
      <c r="F162" s="125" t="s">
        <v>149</v>
      </c>
      <c r="G162" s="126" t="s">
        <v>130</v>
      </c>
      <c r="H162" s="126" t="s">
        <v>350</v>
      </c>
      <c r="I162" s="136"/>
      <c r="J162" s="128">
        <v>0.12</v>
      </c>
      <c r="K162" s="128"/>
      <c r="L162" s="128"/>
      <c r="M162" s="129">
        <f t="shared" si="3"/>
        <v>0.12</v>
      </c>
      <c r="O162" s="59"/>
      <c r="P162" s="101"/>
    </row>
    <row r="163" spans="1:16" ht="12.75">
      <c r="A163" s="55" t="s">
        <v>96</v>
      </c>
      <c r="B163" s="56" t="s">
        <v>127</v>
      </c>
      <c r="C163" s="63" t="s">
        <v>12</v>
      </c>
      <c r="D163" s="146" t="s">
        <v>46</v>
      </c>
      <c r="E163" s="146" t="s">
        <v>47</v>
      </c>
      <c r="F163" s="146" t="s">
        <v>47</v>
      </c>
      <c r="G163" s="147"/>
      <c r="H163" s="148"/>
      <c r="I163" s="149">
        <f>SUM(I143:I162)</f>
        <v>0.25</v>
      </c>
      <c r="J163" s="150">
        <f>SUM(J143:J162)</f>
        <v>0.8999999999999999</v>
      </c>
      <c r="K163" s="150">
        <f>SUM(K143:K162)</f>
        <v>0.14</v>
      </c>
      <c r="L163" s="150"/>
      <c r="M163" s="151">
        <f t="shared" si="3"/>
        <v>1.29</v>
      </c>
      <c r="O163" s="65"/>
      <c r="P163" s="103"/>
    </row>
    <row r="164" spans="1:16" ht="12.75">
      <c r="A164" s="55" t="s">
        <v>96</v>
      </c>
      <c r="B164" s="56" t="s">
        <v>127</v>
      </c>
      <c r="C164" s="57" t="s">
        <v>48</v>
      </c>
      <c r="D164" s="124" t="s">
        <v>150</v>
      </c>
      <c r="E164" s="124" t="s">
        <v>84</v>
      </c>
      <c r="F164" s="125" t="s">
        <v>151</v>
      </c>
      <c r="G164" s="126" t="s">
        <v>136</v>
      </c>
      <c r="H164" s="138" t="s">
        <v>485</v>
      </c>
      <c r="I164" s="136"/>
      <c r="J164" s="128"/>
      <c r="K164" s="128"/>
      <c r="L164" s="128">
        <v>0.03</v>
      </c>
      <c r="M164" s="129">
        <f t="shared" si="3"/>
        <v>0.03</v>
      </c>
      <c r="O164" s="59"/>
      <c r="P164" s="101"/>
    </row>
    <row r="165" spans="1:16" ht="12.75">
      <c r="A165" s="55" t="s">
        <v>96</v>
      </c>
      <c r="B165" s="56" t="s">
        <v>127</v>
      </c>
      <c r="C165" s="55" t="s">
        <v>48</v>
      </c>
      <c r="D165" s="124" t="s">
        <v>49</v>
      </c>
      <c r="E165" s="124" t="s">
        <v>27</v>
      </c>
      <c r="F165" s="125" t="s">
        <v>152</v>
      </c>
      <c r="G165" s="126" t="s">
        <v>136</v>
      </c>
      <c r="H165" s="138" t="s">
        <v>485</v>
      </c>
      <c r="I165" s="136"/>
      <c r="J165" s="128"/>
      <c r="K165" s="128"/>
      <c r="L165" s="128">
        <v>0.05</v>
      </c>
      <c r="M165" s="129">
        <f t="shared" si="3"/>
        <v>0.05</v>
      </c>
      <c r="O165" s="59"/>
      <c r="P165" s="101"/>
    </row>
    <row r="166" spans="1:16" ht="12.75">
      <c r="A166" s="55" t="s">
        <v>96</v>
      </c>
      <c r="B166" s="56" t="s">
        <v>127</v>
      </c>
      <c r="C166" s="55" t="s">
        <v>48</v>
      </c>
      <c r="D166" s="130" t="s">
        <v>49</v>
      </c>
      <c r="E166" s="124" t="s">
        <v>84</v>
      </c>
      <c r="F166" s="125" t="s">
        <v>153</v>
      </c>
      <c r="G166" s="126" t="s">
        <v>136</v>
      </c>
      <c r="H166" s="138" t="s">
        <v>485</v>
      </c>
      <c r="I166" s="136"/>
      <c r="J166" s="128"/>
      <c r="K166" s="128"/>
      <c r="L166" s="128">
        <v>0.12</v>
      </c>
      <c r="M166" s="129">
        <f t="shared" si="3"/>
        <v>0.12</v>
      </c>
      <c r="O166" s="59"/>
      <c r="P166" s="101"/>
    </row>
    <row r="167" spans="1:16" ht="12.75">
      <c r="A167" s="55" t="s">
        <v>96</v>
      </c>
      <c r="B167" s="56" t="s">
        <v>127</v>
      </c>
      <c r="C167" s="55" t="s">
        <v>48</v>
      </c>
      <c r="D167" s="124" t="s">
        <v>154</v>
      </c>
      <c r="E167" s="124" t="s">
        <v>84</v>
      </c>
      <c r="F167" s="125" t="s">
        <v>155</v>
      </c>
      <c r="G167" s="126" t="s">
        <v>136</v>
      </c>
      <c r="H167" s="138" t="s">
        <v>485</v>
      </c>
      <c r="I167" s="136"/>
      <c r="J167" s="128"/>
      <c r="K167" s="128"/>
      <c r="L167" s="128">
        <v>0.03</v>
      </c>
      <c r="M167" s="129">
        <f t="shared" si="3"/>
        <v>0.03</v>
      </c>
      <c r="O167" s="59"/>
      <c r="P167" s="101"/>
    </row>
    <row r="168" spans="1:16" ht="12.75">
      <c r="A168" s="55" t="s">
        <v>96</v>
      </c>
      <c r="B168" s="56" t="s">
        <v>127</v>
      </c>
      <c r="C168" s="55" t="s">
        <v>48</v>
      </c>
      <c r="D168" s="124" t="s">
        <v>515</v>
      </c>
      <c r="E168" s="124" t="s">
        <v>84</v>
      </c>
      <c r="F168" s="125" t="s">
        <v>156</v>
      </c>
      <c r="G168" s="126" t="s">
        <v>136</v>
      </c>
      <c r="H168" s="138" t="s">
        <v>485</v>
      </c>
      <c r="I168" s="136"/>
      <c r="J168" s="128"/>
      <c r="K168" s="128"/>
      <c r="L168" s="128">
        <v>0.045</v>
      </c>
      <c r="M168" s="129">
        <f t="shared" si="3"/>
        <v>0.045</v>
      </c>
      <c r="O168" s="59"/>
      <c r="P168" s="101"/>
    </row>
    <row r="169" spans="1:16" ht="12.75">
      <c r="A169" s="55" t="s">
        <v>96</v>
      </c>
      <c r="B169" s="56" t="s">
        <v>127</v>
      </c>
      <c r="C169" s="55" t="s">
        <v>48</v>
      </c>
      <c r="D169" s="142" t="s">
        <v>50</v>
      </c>
      <c r="E169" s="124" t="s">
        <v>84</v>
      </c>
      <c r="F169" s="125" t="s">
        <v>301</v>
      </c>
      <c r="G169" s="126" t="s">
        <v>452</v>
      </c>
      <c r="H169" s="138" t="s">
        <v>485</v>
      </c>
      <c r="I169" s="136"/>
      <c r="J169" s="128"/>
      <c r="K169" s="128"/>
      <c r="L169" s="128">
        <v>0.05</v>
      </c>
      <c r="M169" s="129">
        <f t="shared" si="3"/>
        <v>0.05</v>
      </c>
      <c r="O169" s="59"/>
      <c r="P169" s="101"/>
    </row>
    <row r="170" spans="1:16" ht="12.75">
      <c r="A170" s="55" t="s">
        <v>96</v>
      </c>
      <c r="B170" s="56" t="s">
        <v>127</v>
      </c>
      <c r="C170" s="55" t="s">
        <v>48</v>
      </c>
      <c r="D170" s="124" t="s">
        <v>50</v>
      </c>
      <c r="E170" s="124" t="s">
        <v>84</v>
      </c>
      <c r="F170" s="125" t="s">
        <v>300</v>
      </c>
      <c r="G170" s="126" t="s">
        <v>377</v>
      </c>
      <c r="H170" s="138" t="s">
        <v>485</v>
      </c>
      <c r="I170" s="136"/>
      <c r="J170" s="128"/>
      <c r="K170" s="128"/>
      <c r="L170" s="128">
        <v>0.1</v>
      </c>
      <c r="M170" s="129">
        <f t="shared" si="3"/>
        <v>0.1</v>
      </c>
      <c r="O170" s="59"/>
      <c r="P170" s="101"/>
    </row>
    <row r="171" spans="1:16" ht="12.75">
      <c r="A171" s="55" t="s">
        <v>96</v>
      </c>
      <c r="B171" s="56" t="s">
        <v>127</v>
      </c>
      <c r="C171" s="55" t="s">
        <v>48</v>
      </c>
      <c r="D171" s="124" t="s">
        <v>50</v>
      </c>
      <c r="E171" s="124" t="s">
        <v>84</v>
      </c>
      <c r="F171" s="125" t="s">
        <v>157</v>
      </c>
      <c r="G171" s="126" t="s">
        <v>443</v>
      </c>
      <c r="H171" s="138" t="s">
        <v>485</v>
      </c>
      <c r="I171" s="136"/>
      <c r="J171" s="128"/>
      <c r="K171" s="128"/>
      <c r="L171" s="128">
        <v>0.12</v>
      </c>
      <c r="M171" s="129">
        <f t="shared" si="3"/>
        <v>0.12</v>
      </c>
      <c r="O171" s="59"/>
      <c r="P171" s="101"/>
    </row>
    <row r="172" spans="1:16" s="113" customFormat="1" ht="12.75">
      <c r="A172" s="130" t="s">
        <v>96</v>
      </c>
      <c r="B172" s="219" t="s">
        <v>127</v>
      </c>
      <c r="C172" s="130" t="s">
        <v>48</v>
      </c>
      <c r="D172" s="124" t="s">
        <v>529</v>
      </c>
      <c r="E172" s="124" t="s">
        <v>84</v>
      </c>
      <c r="F172" s="125" t="s">
        <v>533</v>
      </c>
      <c r="G172" s="126" t="s">
        <v>136</v>
      </c>
      <c r="H172" s="138" t="s">
        <v>485</v>
      </c>
      <c r="I172" s="136"/>
      <c r="J172" s="128"/>
      <c r="K172" s="128"/>
      <c r="L172" s="128">
        <v>0.03</v>
      </c>
      <c r="M172" s="129">
        <f>SUM(I172:L172)</f>
        <v>0.03</v>
      </c>
      <c r="O172" s="96"/>
      <c r="P172" s="108"/>
    </row>
    <row r="173" spans="1:17" ht="24" customHeight="1">
      <c r="A173" s="130" t="s">
        <v>96</v>
      </c>
      <c r="B173" s="219" t="s">
        <v>127</v>
      </c>
      <c r="C173" s="130" t="s">
        <v>48</v>
      </c>
      <c r="D173" s="124" t="s">
        <v>52</v>
      </c>
      <c r="E173" s="124" t="s">
        <v>14</v>
      </c>
      <c r="F173" s="125" t="s">
        <v>53</v>
      </c>
      <c r="G173" s="126" t="s">
        <v>565</v>
      </c>
      <c r="H173" s="138" t="s">
        <v>485</v>
      </c>
      <c r="I173" s="136"/>
      <c r="J173" s="128"/>
      <c r="K173" s="128"/>
      <c r="L173" s="128">
        <v>0.1</v>
      </c>
      <c r="M173" s="129">
        <f>SUM(I173:L173)</f>
        <v>0.1</v>
      </c>
      <c r="O173" s="59"/>
      <c r="P173" s="101"/>
      <c r="Q173" s="1"/>
    </row>
    <row r="174" spans="1:16" ht="12.75">
      <c r="A174" s="55" t="s">
        <v>96</v>
      </c>
      <c r="B174" s="56" t="s">
        <v>127</v>
      </c>
      <c r="C174" s="55" t="s">
        <v>48</v>
      </c>
      <c r="D174" s="124" t="s">
        <v>52</v>
      </c>
      <c r="E174" s="124" t="s">
        <v>84</v>
      </c>
      <c r="F174" s="125" t="s">
        <v>158</v>
      </c>
      <c r="G174" s="126" t="s">
        <v>136</v>
      </c>
      <c r="H174" s="138" t="s">
        <v>485</v>
      </c>
      <c r="I174" s="136"/>
      <c r="J174" s="128"/>
      <c r="K174" s="128"/>
      <c r="L174" s="128">
        <v>0.06</v>
      </c>
      <c r="M174" s="129">
        <f t="shared" si="3"/>
        <v>0.06</v>
      </c>
      <c r="O174" s="59"/>
      <c r="P174" s="101"/>
    </row>
    <row r="175" spans="1:16" ht="12.75">
      <c r="A175" s="55" t="s">
        <v>96</v>
      </c>
      <c r="B175" s="56" t="s">
        <v>127</v>
      </c>
      <c r="C175" s="55" t="s">
        <v>48</v>
      </c>
      <c r="D175" s="124" t="s">
        <v>101</v>
      </c>
      <c r="E175" s="124" t="s">
        <v>14</v>
      </c>
      <c r="F175" s="125" t="s">
        <v>575</v>
      </c>
      <c r="G175" s="126" t="s">
        <v>136</v>
      </c>
      <c r="H175" s="138" t="s">
        <v>485</v>
      </c>
      <c r="I175" s="136"/>
      <c r="J175" s="128"/>
      <c r="K175" s="128"/>
      <c r="L175" s="128">
        <v>0.05</v>
      </c>
      <c r="M175" s="129">
        <f t="shared" si="3"/>
        <v>0.05</v>
      </c>
      <c r="O175" s="59"/>
      <c r="P175" s="101"/>
    </row>
    <row r="176" spans="1:16" ht="12.75">
      <c r="A176" s="55" t="s">
        <v>96</v>
      </c>
      <c r="B176" s="56" t="s">
        <v>127</v>
      </c>
      <c r="C176" s="55" t="s">
        <v>48</v>
      </c>
      <c r="D176" s="124" t="s">
        <v>58</v>
      </c>
      <c r="E176" s="124" t="s">
        <v>84</v>
      </c>
      <c r="F176" s="125" t="s">
        <v>159</v>
      </c>
      <c r="G176" s="126" t="s">
        <v>136</v>
      </c>
      <c r="H176" s="138" t="s">
        <v>485</v>
      </c>
      <c r="I176" s="136"/>
      <c r="J176" s="128"/>
      <c r="K176" s="128"/>
      <c r="L176" s="128">
        <v>0.06</v>
      </c>
      <c r="M176" s="129">
        <f t="shared" si="3"/>
        <v>0.06</v>
      </c>
      <c r="O176" s="59"/>
      <c r="P176" s="101"/>
    </row>
    <row r="177" spans="1:16" ht="12.75">
      <c r="A177" s="55" t="s">
        <v>96</v>
      </c>
      <c r="B177" s="56" t="s">
        <v>127</v>
      </c>
      <c r="C177" s="55" t="s">
        <v>48</v>
      </c>
      <c r="D177" s="124" t="s">
        <v>161</v>
      </c>
      <c r="E177" s="124" t="s">
        <v>14</v>
      </c>
      <c r="F177" s="125" t="s">
        <v>162</v>
      </c>
      <c r="G177" s="126" t="s">
        <v>136</v>
      </c>
      <c r="H177" s="138" t="s">
        <v>485</v>
      </c>
      <c r="I177" s="136"/>
      <c r="J177" s="128"/>
      <c r="K177" s="128"/>
      <c r="L177" s="128">
        <v>0.02</v>
      </c>
      <c r="M177" s="129">
        <f t="shared" si="3"/>
        <v>0.02</v>
      </c>
      <c r="O177" s="59"/>
      <c r="P177" s="101"/>
    </row>
    <row r="178" spans="1:16" ht="12.75">
      <c r="A178" s="55" t="s">
        <v>96</v>
      </c>
      <c r="B178" s="56" t="s">
        <v>127</v>
      </c>
      <c r="C178" s="55" t="s">
        <v>48</v>
      </c>
      <c r="D178" s="124" t="s">
        <v>59</v>
      </c>
      <c r="E178" s="124" t="s">
        <v>84</v>
      </c>
      <c r="F178" s="218" t="s">
        <v>610</v>
      </c>
      <c r="G178" s="126" t="s">
        <v>397</v>
      </c>
      <c r="H178" s="138" t="s">
        <v>485</v>
      </c>
      <c r="I178" s="136"/>
      <c r="J178" s="128"/>
      <c r="K178" s="128"/>
      <c r="L178" s="128">
        <v>0.03</v>
      </c>
      <c r="M178" s="129">
        <f t="shared" si="3"/>
        <v>0.03</v>
      </c>
      <c r="O178" s="59"/>
      <c r="P178" s="101"/>
    </row>
    <row r="179" spans="1:16" ht="12.75">
      <c r="A179" s="55" t="s">
        <v>96</v>
      </c>
      <c r="B179" s="56" t="s">
        <v>127</v>
      </c>
      <c r="C179" s="55" t="s">
        <v>48</v>
      </c>
      <c r="D179" s="124" t="s">
        <v>59</v>
      </c>
      <c r="E179" s="124" t="s">
        <v>84</v>
      </c>
      <c r="F179" s="218" t="s">
        <v>612</v>
      </c>
      <c r="G179" s="94" t="s">
        <v>613</v>
      </c>
      <c r="H179" s="138" t="s">
        <v>485</v>
      </c>
      <c r="I179" s="136"/>
      <c r="J179" s="128"/>
      <c r="K179" s="128"/>
      <c r="L179" s="95">
        <v>0.1</v>
      </c>
      <c r="M179" s="96">
        <f>SUM(I179:L179)</f>
        <v>0.1</v>
      </c>
      <c r="O179" s="59"/>
      <c r="P179" s="101"/>
    </row>
    <row r="180" spans="1:16" ht="12.75">
      <c r="A180" s="55" t="s">
        <v>96</v>
      </c>
      <c r="B180" s="56" t="s">
        <v>127</v>
      </c>
      <c r="C180" s="55" t="s">
        <v>48</v>
      </c>
      <c r="D180" s="124" t="s">
        <v>59</v>
      </c>
      <c r="E180" s="124" t="s">
        <v>84</v>
      </c>
      <c r="F180" s="125" t="s">
        <v>396</v>
      </c>
      <c r="G180" s="94" t="s">
        <v>397</v>
      </c>
      <c r="H180" s="138" t="s">
        <v>485</v>
      </c>
      <c r="I180" s="136"/>
      <c r="J180" s="128"/>
      <c r="K180" s="128"/>
      <c r="L180" s="95">
        <v>0.03</v>
      </c>
      <c r="M180" s="96">
        <f>SUM(I180:L180)</f>
        <v>0.03</v>
      </c>
      <c r="O180" s="59"/>
      <c r="P180" s="101"/>
    </row>
    <row r="181" spans="1:16" ht="12.75">
      <c r="A181" s="55" t="s">
        <v>96</v>
      </c>
      <c r="B181" s="56" t="s">
        <v>127</v>
      </c>
      <c r="C181" s="55" t="s">
        <v>48</v>
      </c>
      <c r="D181" s="124" t="s">
        <v>163</v>
      </c>
      <c r="E181" s="124" t="s">
        <v>22</v>
      </c>
      <c r="F181" s="125" t="s">
        <v>164</v>
      </c>
      <c r="G181" s="126" t="s">
        <v>130</v>
      </c>
      <c r="H181" s="138" t="s">
        <v>485</v>
      </c>
      <c r="I181" s="136"/>
      <c r="J181" s="128"/>
      <c r="K181" s="128"/>
      <c r="L181" s="128">
        <v>0.06</v>
      </c>
      <c r="M181" s="129">
        <f t="shared" si="3"/>
        <v>0.06</v>
      </c>
      <c r="O181" s="59"/>
      <c r="P181" s="101"/>
    </row>
    <row r="182" spans="1:16" ht="12.75">
      <c r="A182" s="55" t="s">
        <v>96</v>
      </c>
      <c r="B182" s="56" t="s">
        <v>127</v>
      </c>
      <c r="C182" s="55" t="s">
        <v>48</v>
      </c>
      <c r="D182" s="124" t="s">
        <v>163</v>
      </c>
      <c r="E182" s="124" t="s">
        <v>84</v>
      </c>
      <c r="F182" s="125" t="s">
        <v>315</v>
      </c>
      <c r="G182" s="126" t="s">
        <v>130</v>
      </c>
      <c r="H182" s="138" t="s">
        <v>485</v>
      </c>
      <c r="I182" s="136"/>
      <c r="J182" s="128"/>
      <c r="K182" s="128"/>
      <c r="L182" s="128">
        <v>0.06</v>
      </c>
      <c r="M182" s="129">
        <f t="shared" si="3"/>
        <v>0.06</v>
      </c>
      <c r="O182" s="59"/>
      <c r="P182" s="101"/>
    </row>
    <row r="183" spans="1:16" ht="12.75">
      <c r="A183" s="55" t="s">
        <v>96</v>
      </c>
      <c r="B183" s="56" t="s">
        <v>127</v>
      </c>
      <c r="C183" s="55" t="s">
        <v>48</v>
      </c>
      <c r="D183" s="170" t="s">
        <v>63</v>
      </c>
      <c r="E183" s="170" t="s">
        <v>84</v>
      </c>
      <c r="F183" s="183" t="s">
        <v>165</v>
      </c>
      <c r="G183" s="165" t="s">
        <v>166</v>
      </c>
      <c r="H183" s="184" t="s">
        <v>485</v>
      </c>
      <c r="I183" s="166"/>
      <c r="J183" s="167"/>
      <c r="K183" s="167"/>
      <c r="L183" s="167">
        <v>0.15</v>
      </c>
      <c r="M183" s="168">
        <f t="shared" si="3"/>
        <v>0.15</v>
      </c>
      <c r="O183" s="59"/>
      <c r="P183" s="101"/>
    </row>
    <row r="184" spans="1:16" ht="12.75">
      <c r="A184" s="55" t="s">
        <v>96</v>
      </c>
      <c r="B184" s="56" t="s">
        <v>127</v>
      </c>
      <c r="C184" s="55" t="s">
        <v>48</v>
      </c>
      <c r="D184" s="137" t="s">
        <v>63</v>
      </c>
      <c r="E184" s="137" t="s">
        <v>84</v>
      </c>
      <c r="F184" s="169" t="s">
        <v>165</v>
      </c>
      <c r="G184" s="154" t="s">
        <v>509</v>
      </c>
      <c r="H184" s="132" t="s">
        <v>485</v>
      </c>
      <c r="I184" s="133"/>
      <c r="J184" s="134"/>
      <c r="K184" s="134"/>
      <c r="L184" s="134">
        <v>0.35</v>
      </c>
      <c r="M184" s="135">
        <f t="shared" si="3"/>
        <v>0.35</v>
      </c>
      <c r="O184" s="60"/>
      <c r="P184" s="102"/>
    </row>
    <row r="185" spans="1:16" ht="12.75">
      <c r="A185" s="55" t="s">
        <v>96</v>
      </c>
      <c r="B185" s="56" t="s">
        <v>127</v>
      </c>
      <c r="C185" s="55" t="s">
        <v>48</v>
      </c>
      <c r="D185" s="124" t="s">
        <v>65</v>
      </c>
      <c r="E185" s="124" t="s">
        <v>84</v>
      </c>
      <c r="F185" s="125" t="s">
        <v>167</v>
      </c>
      <c r="G185" s="126" t="s">
        <v>136</v>
      </c>
      <c r="H185" s="138" t="s">
        <v>485</v>
      </c>
      <c r="I185" s="136"/>
      <c r="J185" s="128"/>
      <c r="K185" s="128"/>
      <c r="L185" s="128">
        <v>0.05</v>
      </c>
      <c r="M185" s="129">
        <f t="shared" si="3"/>
        <v>0.05</v>
      </c>
      <c r="O185" s="59"/>
      <c r="P185" s="101"/>
    </row>
    <row r="186" spans="1:16" ht="12.75">
      <c r="A186" s="55" t="s">
        <v>96</v>
      </c>
      <c r="B186" s="56" t="s">
        <v>127</v>
      </c>
      <c r="C186" s="55" t="s">
        <v>48</v>
      </c>
      <c r="D186" s="124" t="s">
        <v>82</v>
      </c>
      <c r="E186" s="124" t="s">
        <v>84</v>
      </c>
      <c r="F186" s="125" t="s">
        <v>85</v>
      </c>
      <c r="G186" s="126" t="s">
        <v>136</v>
      </c>
      <c r="H186" s="138" t="s">
        <v>485</v>
      </c>
      <c r="I186" s="136"/>
      <c r="J186" s="128"/>
      <c r="K186" s="128"/>
      <c r="L186" s="128">
        <v>0.03</v>
      </c>
      <c r="M186" s="129">
        <f t="shared" si="3"/>
        <v>0.03</v>
      </c>
      <c r="O186" s="59"/>
      <c r="P186" s="101"/>
    </row>
    <row r="187" spans="1:16" ht="12.75">
      <c r="A187" s="55" t="s">
        <v>96</v>
      </c>
      <c r="B187" s="56" t="s">
        <v>127</v>
      </c>
      <c r="C187" s="55" t="s">
        <v>48</v>
      </c>
      <c r="D187" s="124" t="s">
        <v>395</v>
      </c>
      <c r="E187" s="124" t="s">
        <v>84</v>
      </c>
      <c r="F187" s="125" t="s">
        <v>393</v>
      </c>
      <c r="G187" s="126" t="s">
        <v>136</v>
      </c>
      <c r="H187" s="138" t="s">
        <v>485</v>
      </c>
      <c r="I187" s="136"/>
      <c r="J187" s="128"/>
      <c r="K187" s="128"/>
      <c r="L187" s="128">
        <v>0.1</v>
      </c>
      <c r="M187" s="129">
        <f t="shared" si="3"/>
        <v>0.1</v>
      </c>
      <c r="O187" s="59"/>
      <c r="P187" s="101"/>
    </row>
    <row r="188" spans="1:16" ht="12.75">
      <c r="A188" s="55" t="s">
        <v>96</v>
      </c>
      <c r="B188" s="56" t="s">
        <v>127</v>
      </c>
      <c r="C188" s="55" t="s">
        <v>48</v>
      </c>
      <c r="D188" s="124" t="s">
        <v>395</v>
      </c>
      <c r="E188" s="124" t="s">
        <v>84</v>
      </c>
      <c r="F188" s="125" t="s">
        <v>394</v>
      </c>
      <c r="G188" s="126" t="s">
        <v>136</v>
      </c>
      <c r="H188" s="138" t="s">
        <v>485</v>
      </c>
      <c r="I188" s="136"/>
      <c r="J188" s="128"/>
      <c r="K188" s="128"/>
      <c r="L188" s="128">
        <v>0.1</v>
      </c>
      <c r="M188" s="129">
        <f t="shared" si="3"/>
        <v>0.1</v>
      </c>
      <c r="O188" s="59"/>
      <c r="P188" s="101"/>
    </row>
    <row r="189" spans="1:16" ht="12.75">
      <c r="A189" s="55" t="s">
        <v>96</v>
      </c>
      <c r="B189" s="56" t="s">
        <v>127</v>
      </c>
      <c r="C189" s="55" t="s">
        <v>48</v>
      </c>
      <c r="D189" s="124" t="s">
        <v>67</v>
      </c>
      <c r="E189" s="124" t="s">
        <v>84</v>
      </c>
      <c r="F189" s="125" t="s">
        <v>168</v>
      </c>
      <c r="G189" s="126" t="s">
        <v>136</v>
      </c>
      <c r="H189" s="138" t="s">
        <v>485</v>
      </c>
      <c r="I189" s="136"/>
      <c r="J189" s="128"/>
      <c r="K189" s="128"/>
      <c r="L189" s="128">
        <v>0.05</v>
      </c>
      <c r="M189" s="129">
        <f t="shared" si="3"/>
        <v>0.05</v>
      </c>
      <c r="O189" s="59"/>
      <c r="P189" s="101"/>
    </row>
    <row r="190" spans="1:16" ht="12.75">
      <c r="A190" s="55" t="s">
        <v>96</v>
      </c>
      <c r="B190" s="56" t="s">
        <v>127</v>
      </c>
      <c r="C190" s="55" t="s">
        <v>48</v>
      </c>
      <c r="D190" s="124" t="s">
        <v>67</v>
      </c>
      <c r="E190" s="124" t="s">
        <v>22</v>
      </c>
      <c r="F190" s="125" t="s">
        <v>262</v>
      </c>
      <c r="G190" s="94" t="s">
        <v>627</v>
      </c>
      <c r="H190" s="138" t="s">
        <v>485</v>
      </c>
      <c r="I190" s="136"/>
      <c r="J190" s="128"/>
      <c r="K190" s="128"/>
      <c r="L190" s="95">
        <v>0.2</v>
      </c>
      <c r="M190" s="96">
        <f>SUM(I190:L190)</f>
        <v>0.2</v>
      </c>
      <c r="O190" s="59"/>
      <c r="P190" s="101"/>
    </row>
    <row r="191" spans="1:16" ht="12.75">
      <c r="A191" s="55" t="s">
        <v>96</v>
      </c>
      <c r="B191" s="56" t="s">
        <v>127</v>
      </c>
      <c r="C191" s="55" t="s">
        <v>48</v>
      </c>
      <c r="D191" s="124" t="s">
        <v>69</v>
      </c>
      <c r="E191" s="124" t="s">
        <v>84</v>
      </c>
      <c r="F191" s="125" t="s">
        <v>447</v>
      </c>
      <c r="G191" s="126" t="s">
        <v>136</v>
      </c>
      <c r="H191" s="138" t="s">
        <v>485</v>
      </c>
      <c r="I191" s="136"/>
      <c r="J191" s="128"/>
      <c r="K191" s="128"/>
      <c r="L191" s="128">
        <v>0.03</v>
      </c>
      <c r="M191" s="129">
        <f t="shared" si="3"/>
        <v>0.03</v>
      </c>
      <c r="O191" s="59"/>
      <c r="P191" s="101"/>
    </row>
    <row r="192" spans="1:16" ht="12.75">
      <c r="A192" s="55" t="s">
        <v>96</v>
      </c>
      <c r="B192" s="56" t="s">
        <v>127</v>
      </c>
      <c r="C192" s="55" t="s">
        <v>48</v>
      </c>
      <c r="D192" s="220" t="s">
        <v>614</v>
      </c>
      <c r="E192" s="234" t="s">
        <v>84</v>
      </c>
      <c r="F192" s="218" t="s">
        <v>325</v>
      </c>
      <c r="G192" s="94" t="s">
        <v>130</v>
      </c>
      <c r="H192" s="225" t="s">
        <v>485</v>
      </c>
      <c r="I192" s="233"/>
      <c r="J192" s="95"/>
      <c r="K192" s="95"/>
      <c r="L192" s="95">
        <v>0.03</v>
      </c>
      <c r="M192" s="96">
        <f>SUM(I192:L192)</f>
        <v>0.03</v>
      </c>
      <c r="O192" s="59"/>
      <c r="P192" s="101"/>
    </row>
    <row r="193" spans="1:16" ht="12.75">
      <c r="A193" s="55" t="s">
        <v>96</v>
      </c>
      <c r="B193" s="56" t="s">
        <v>127</v>
      </c>
      <c r="C193" s="55" t="s">
        <v>48</v>
      </c>
      <c r="D193" s="232" t="s">
        <v>614</v>
      </c>
      <c r="E193" s="235" t="s">
        <v>84</v>
      </c>
      <c r="F193" s="218" t="s">
        <v>620</v>
      </c>
      <c r="G193" s="94" t="s">
        <v>130</v>
      </c>
      <c r="H193" s="225" t="s">
        <v>485</v>
      </c>
      <c r="I193" s="233"/>
      <c r="J193" s="95"/>
      <c r="K193" s="95"/>
      <c r="L193" s="95">
        <v>0.03</v>
      </c>
      <c r="M193" s="96">
        <f>SUM(I193:L193)</f>
        <v>0.03</v>
      </c>
      <c r="O193" s="59"/>
      <c r="P193" s="101"/>
    </row>
    <row r="194" spans="1:16" ht="12.75">
      <c r="A194" s="55" t="s">
        <v>96</v>
      </c>
      <c r="B194" s="56" t="s">
        <v>127</v>
      </c>
      <c r="C194" s="63" t="s">
        <v>48</v>
      </c>
      <c r="D194" s="146" t="s">
        <v>70</v>
      </c>
      <c r="E194" s="146" t="s">
        <v>47</v>
      </c>
      <c r="F194" s="146" t="s">
        <v>47</v>
      </c>
      <c r="G194" s="147"/>
      <c r="H194" s="148"/>
      <c r="I194" s="149"/>
      <c r="J194" s="150"/>
      <c r="K194" s="150"/>
      <c r="L194" s="150">
        <f>SUM(L164:L193)</f>
        <v>2.2649999999999997</v>
      </c>
      <c r="M194" s="151">
        <f t="shared" si="3"/>
        <v>2.2649999999999997</v>
      </c>
      <c r="O194" s="65"/>
      <c r="P194" s="103"/>
    </row>
    <row r="195" spans="1:16" ht="12.75">
      <c r="A195" s="55" t="s">
        <v>96</v>
      </c>
      <c r="B195" s="66" t="s">
        <v>127</v>
      </c>
      <c r="C195" s="67" t="s">
        <v>71</v>
      </c>
      <c r="D195" s="155" t="s">
        <v>47</v>
      </c>
      <c r="E195" s="155" t="s">
        <v>47</v>
      </c>
      <c r="F195" s="155" t="s">
        <v>47</v>
      </c>
      <c r="G195" s="156"/>
      <c r="H195" s="157"/>
      <c r="I195" s="158">
        <f>I163</f>
        <v>0.25</v>
      </c>
      <c r="J195" s="159">
        <f>J163</f>
        <v>0.8999999999999999</v>
      </c>
      <c r="K195" s="159">
        <f>K163</f>
        <v>0.14</v>
      </c>
      <c r="L195" s="159">
        <f>L194</f>
        <v>2.2649999999999997</v>
      </c>
      <c r="M195" s="160">
        <f t="shared" si="3"/>
        <v>3.5549999999999997</v>
      </c>
      <c r="O195" s="68"/>
      <c r="P195" s="104"/>
    </row>
    <row r="196" spans="1:16" ht="12.75">
      <c r="A196" s="55" t="s">
        <v>96</v>
      </c>
      <c r="B196" s="58" t="s">
        <v>169</v>
      </c>
      <c r="C196" s="57" t="s">
        <v>12</v>
      </c>
      <c r="D196" s="124" t="s">
        <v>13</v>
      </c>
      <c r="E196" s="124" t="s">
        <v>84</v>
      </c>
      <c r="F196" s="125" t="s">
        <v>386</v>
      </c>
      <c r="G196" s="126" t="s">
        <v>387</v>
      </c>
      <c r="H196" s="126" t="s">
        <v>350</v>
      </c>
      <c r="I196" s="136"/>
      <c r="J196" s="128">
        <v>0.2</v>
      </c>
      <c r="K196" s="128"/>
      <c r="L196" s="128"/>
      <c r="M196" s="129">
        <f t="shared" si="3"/>
        <v>0.2</v>
      </c>
      <c r="O196" s="59"/>
      <c r="P196" s="101"/>
    </row>
    <row r="197" spans="1:16" ht="25.5">
      <c r="A197" s="55" t="s">
        <v>96</v>
      </c>
      <c r="B197" s="56" t="s">
        <v>169</v>
      </c>
      <c r="C197" s="55" t="s">
        <v>12</v>
      </c>
      <c r="D197" s="124" t="s">
        <v>137</v>
      </c>
      <c r="E197" s="124" t="s">
        <v>14</v>
      </c>
      <c r="F197" s="125" t="s">
        <v>170</v>
      </c>
      <c r="G197" s="126" t="s">
        <v>510</v>
      </c>
      <c r="H197" s="126" t="s">
        <v>258</v>
      </c>
      <c r="I197" s="136">
        <v>0.2</v>
      </c>
      <c r="J197" s="128"/>
      <c r="K197" s="128"/>
      <c r="L197" s="128"/>
      <c r="M197" s="129">
        <f t="shared" si="3"/>
        <v>0.2</v>
      </c>
      <c r="O197" s="59"/>
      <c r="P197" s="101"/>
    </row>
    <row r="198" spans="1:16" ht="12.75">
      <c r="A198" s="55" t="s">
        <v>96</v>
      </c>
      <c r="B198" s="56" t="s">
        <v>169</v>
      </c>
      <c r="C198" s="55" t="s">
        <v>12</v>
      </c>
      <c r="D198" s="130" t="s">
        <v>137</v>
      </c>
      <c r="E198" s="161" t="s">
        <v>22</v>
      </c>
      <c r="F198" s="138" t="s">
        <v>554</v>
      </c>
      <c r="G198" s="126" t="s">
        <v>558</v>
      </c>
      <c r="H198" s="126" t="s">
        <v>350</v>
      </c>
      <c r="I198" s="136"/>
      <c r="J198" s="128">
        <v>0.05</v>
      </c>
      <c r="K198" s="128"/>
      <c r="L198" s="128"/>
      <c r="M198" s="129">
        <f>SUM(I198:L198)</f>
        <v>0.05</v>
      </c>
      <c r="O198" s="59"/>
      <c r="P198" s="101"/>
    </row>
    <row r="199" spans="1:16" ht="25.5">
      <c r="A199" s="55" t="s">
        <v>96</v>
      </c>
      <c r="B199" s="56" t="s">
        <v>169</v>
      </c>
      <c r="C199" s="55" t="s">
        <v>12</v>
      </c>
      <c r="D199" s="130" t="s">
        <v>137</v>
      </c>
      <c r="E199" s="161" t="s">
        <v>84</v>
      </c>
      <c r="F199" s="125" t="s">
        <v>138</v>
      </c>
      <c r="G199" s="126" t="s">
        <v>283</v>
      </c>
      <c r="H199" s="126" t="s">
        <v>350</v>
      </c>
      <c r="I199" s="136"/>
      <c r="J199" s="128">
        <v>0.1</v>
      </c>
      <c r="K199" s="128"/>
      <c r="L199" s="128"/>
      <c r="M199" s="129">
        <f t="shared" si="3"/>
        <v>0.1</v>
      </c>
      <c r="O199" s="59"/>
      <c r="P199" s="101"/>
    </row>
    <row r="200" spans="1:16" ht="12.75">
      <c r="A200" s="55" t="s">
        <v>96</v>
      </c>
      <c r="B200" s="56" t="s">
        <v>169</v>
      </c>
      <c r="C200" s="55" t="s">
        <v>12</v>
      </c>
      <c r="D200" s="130" t="s">
        <v>137</v>
      </c>
      <c r="E200" s="153" t="s">
        <v>84</v>
      </c>
      <c r="F200" s="125" t="s">
        <v>324</v>
      </c>
      <c r="G200" s="126" t="s">
        <v>511</v>
      </c>
      <c r="H200" s="126" t="s">
        <v>350</v>
      </c>
      <c r="I200" s="136"/>
      <c r="J200" s="128">
        <v>0.05</v>
      </c>
      <c r="K200" s="128"/>
      <c r="L200" s="128"/>
      <c r="M200" s="129">
        <f t="shared" si="3"/>
        <v>0.05</v>
      </c>
      <c r="O200" s="59"/>
      <c r="P200" s="101"/>
    </row>
    <row r="201" spans="1:16" ht="12.75">
      <c r="A201" s="55" t="s">
        <v>96</v>
      </c>
      <c r="B201" s="56" t="s">
        <v>169</v>
      </c>
      <c r="C201" s="55" t="s">
        <v>12</v>
      </c>
      <c r="D201" s="124" t="s">
        <v>38</v>
      </c>
      <c r="E201" s="124" t="s">
        <v>27</v>
      </c>
      <c r="F201" s="125" t="s">
        <v>113</v>
      </c>
      <c r="G201" s="126" t="s">
        <v>419</v>
      </c>
      <c r="H201" s="126" t="s">
        <v>258</v>
      </c>
      <c r="I201" s="136">
        <v>0.4</v>
      </c>
      <c r="J201" s="128"/>
      <c r="K201" s="128"/>
      <c r="L201" s="128"/>
      <c r="M201" s="129">
        <f aca="true" t="shared" si="5" ref="M201:M258">SUM(I201:L201)</f>
        <v>0.4</v>
      </c>
      <c r="O201" s="59"/>
      <c r="P201" s="101"/>
    </row>
    <row r="202" spans="1:16" ht="12.75">
      <c r="A202" s="55" t="s">
        <v>96</v>
      </c>
      <c r="B202" s="56" t="s">
        <v>169</v>
      </c>
      <c r="C202" s="55" t="s">
        <v>12</v>
      </c>
      <c r="D202" s="130" t="s">
        <v>38</v>
      </c>
      <c r="E202" s="130" t="s">
        <v>27</v>
      </c>
      <c r="F202" s="125" t="s">
        <v>113</v>
      </c>
      <c r="G202" s="126" t="s">
        <v>417</v>
      </c>
      <c r="H202" s="126" t="s">
        <v>258</v>
      </c>
      <c r="I202" s="136">
        <v>0.2</v>
      </c>
      <c r="J202" s="128"/>
      <c r="K202" s="128"/>
      <c r="L202" s="128"/>
      <c r="M202" s="129">
        <f>SUM(I202:L202)</f>
        <v>0.2</v>
      </c>
      <c r="O202" s="59"/>
      <c r="P202" s="101"/>
    </row>
    <row r="203" spans="1:16" ht="25.5">
      <c r="A203" s="55" t="s">
        <v>96</v>
      </c>
      <c r="B203" s="56" t="s">
        <v>169</v>
      </c>
      <c r="C203" s="55" t="s">
        <v>12</v>
      </c>
      <c r="D203" s="130" t="s">
        <v>38</v>
      </c>
      <c r="E203" s="130" t="s">
        <v>27</v>
      </c>
      <c r="F203" s="125" t="s">
        <v>113</v>
      </c>
      <c r="G203" s="126" t="s">
        <v>500</v>
      </c>
      <c r="H203" s="126" t="s">
        <v>258</v>
      </c>
      <c r="I203" s="136">
        <v>0.2</v>
      </c>
      <c r="J203" s="128"/>
      <c r="K203" s="128"/>
      <c r="L203" s="128"/>
      <c r="M203" s="129">
        <f>SUM(I203:L203)</f>
        <v>0.2</v>
      </c>
      <c r="O203" s="59"/>
      <c r="P203" s="101"/>
    </row>
    <row r="204" spans="1:16" ht="12.75">
      <c r="A204" s="55" t="s">
        <v>96</v>
      </c>
      <c r="B204" s="56" t="s">
        <v>169</v>
      </c>
      <c r="C204" s="55" t="s">
        <v>12</v>
      </c>
      <c r="D204" s="130" t="s">
        <v>38</v>
      </c>
      <c r="E204" s="124" t="s">
        <v>84</v>
      </c>
      <c r="F204" s="125" t="s">
        <v>294</v>
      </c>
      <c r="G204" s="126" t="s">
        <v>295</v>
      </c>
      <c r="H204" s="126" t="s">
        <v>350</v>
      </c>
      <c r="I204" s="136"/>
      <c r="J204" s="128">
        <v>0.1</v>
      </c>
      <c r="K204" s="128"/>
      <c r="L204" s="128"/>
      <c r="M204" s="129">
        <f t="shared" si="5"/>
        <v>0.1</v>
      </c>
      <c r="O204" s="59"/>
      <c r="P204" s="101"/>
    </row>
    <row r="205" spans="1:16" ht="12.75">
      <c r="A205" s="55" t="s">
        <v>96</v>
      </c>
      <c r="B205" s="56" t="s">
        <v>169</v>
      </c>
      <c r="C205" s="55" t="s">
        <v>12</v>
      </c>
      <c r="D205" s="130" t="s">
        <v>38</v>
      </c>
      <c r="E205" s="124" t="s">
        <v>84</v>
      </c>
      <c r="F205" s="125" t="s">
        <v>425</v>
      </c>
      <c r="G205" s="126" t="s">
        <v>426</v>
      </c>
      <c r="H205" s="126" t="s">
        <v>350</v>
      </c>
      <c r="I205" s="136"/>
      <c r="J205" s="128">
        <v>0.15</v>
      </c>
      <c r="K205" s="128"/>
      <c r="L205" s="128"/>
      <c r="M205" s="129">
        <f t="shared" si="5"/>
        <v>0.15</v>
      </c>
      <c r="O205" s="59"/>
      <c r="P205" s="101"/>
    </row>
    <row r="206" spans="1:16" ht="12.75">
      <c r="A206" s="55" t="s">
        <v>96</v>
      </c>
      <c r="B206" s="56" t="s">
        <v>169</v>
      </c>
      <c r="C206" s="63" t="s">
        <v>12</v>
      </c>
      <c r="D206" s="146" t="s">
        <v>46</v>
      </c>
      <c r="E206" s="146" t="s">
        <v>47</v>
      </c>
      <c r="F206" s="146" t="s">
        <v>47</v>
      </c>
      <c r="G206" s="147"/>
      <c r="H206" s="148"/>
      <c r="I206" s="149">
        <f>SUM(I196:I205)</f>
        <v>1</v>
      </c>
      <c r="J206" s="150">
        <f>SUM(J196:J205)</f>
        <v>0.65</v>
      </c>
      <c r="K206" s="150">
        <f>SUM(K196:K205)</f>
        <v>0</v>
      </c>
      <c r="L206" s="150"/>
      <c r="M206" s="151">
        <f t="shared" si="5"/>
        <v>1.65</v>
      </c>
      <c r="O206" s="65"/>
      <c r="P206" s="103"/>
    </row>
    <row r="207" spans="1:16" ht="12.75">
      <c r="A207" s="55" t="s">
        <v>96</v>
      </c>
      <c r="B207" s="56" t="s">
        <v>169</v>
      </c>
      <c r="C207" s="57" t="s">
        <v>48</v>
      </c>
      <c r="D207" s="124" t="s">
        <v>49</v>
      </c>
      <c r="E207" s="124" t="s">
        <v>84</v>
      </c>
      <c r="F207" s="125" t="s">
        <v>590</v>
      </c>
      <c r="G207" s="126" t="s">
        <v>173</v>
      </c>
      <c r="H207" s="138" t="s">
        <v>485</v>
      </c>
      <c r="I207" s="136"/>
      <c r="J207" s="128"/>
      <c r="K207" s="128"/>
      <c r="L207" s="128">
        <v>0.2</v>
      </c>
      <c r="M207" s="129">
        <f t="shared" si="5"/>
        <v>0.2</v>
      </c>
      <c r="O207" s="59"/>
      <c r="P207" s="101"/>
    </row>
    <row r="208" spans="1:16" ht="12.75">
      <c r="A208" s="55" t="s">
        <v>96</v>
      </c>
      <c r="B208" s="56" t="s">
        <v>169</v>
      </c>
      <c r="C208" s="63" t="s">
        <v>48</v>
      </c>
      <c r="D208" s="146" t="s">
        <v>70</v>
      </c>
      <c r="E208" s="146" t="s">
        <v>47</v>
      </c>
      <c r="F208" s="146" t="s">
        <v>47</v>
      </c>
      <c r="G208" s="147"/>
      <c r="H208" s="148"/>
      <c r="I208" s="149"/>
      <c r="J208" s="150"/>
      <c r="K208" s="150"/>
      <c r="L208" s="150">
        <f>SUM(L207:L207)</f>
        <v>0.2</v>
      </c>
      <c r="M208" s="151">
        <f t="shared" si="5"/>
        <v>0.2</v>
      </c>
      <c r="O208" s="65"/>
      <c r="P208" s="103"/>
    </row>
    <row r="209" spans="1:16" ht="12.75">
      <c r="A209" s="55" t="s">
        <v>96</v>
      </c>
      <c r="B209" s="66" t="s">
        <v>169</v>
      </c>
      <c r="C209" s="67" t="s">
        <v>71</v>
      </c>
      <c r="D209" s="155" t="s">
        <v>47</v>
      </c>
      <c r="E209" s="155" t="s">
        <v>47</v>
      </c>
      <c r="F209" s="155" t="s">
        <v>47</v>
      </c>
      <c r="G209" s="156"/>
      <c r="H209" s="157"/>
      <c r="I209" s="158">
        <f>I206</f>
        <v>1</v>
      </c>
      <c r="J209" s="159">
        <f>J206</f>
        <v>0.65</v>
      </c>
      <c r="K209" s="159">
        <f>K206</f>
        <v>0</v>
      </c>
      <c r="L209" s="159">
        <f>L208</f>
        <v>0.2</v>
      </c>
      <c r="M209" s="160">
        <f t="shared" si="5"/>
        <v>1.8499999999999999</v>
      </c>
      <c r="O209" s="68"/>
      <c r="P209" s="104"/>
    </row>
    <row r="210" spans="1:16" ht="12.75">
      <c r="A210" s="55" t="s">
        <v>96</v>
      </c>
      <c r="B210" s="58" t="s">
        <v>174</v>
      </c>
      <c r="C210" s="57" t="s">
        <v>12</v>
      </c>
      <c r="D210" s="124" t="s">
        <v>30</v>
      </c>
      <c r="E210" s="124" t="s">
        <v>27</v>
      </c>
      <c r="F210" s="125" t="s">
        <v>370</v>
      </c>
      <c r="G210" s="126" t="s">
        <v>175</v>
      </c>
      <c r="H210" s="126" t="s">
        <v>258</v>
      </c>
      <c r="I210" s="136">
        <v>1</v>
      </c>
      <c r="J210" s="128"/>
      <c r="K210" s="128"/>
      <c r="L210" s="128"/>
      <c r="M210" s="129">
        <f t="shared" si="5"/>
        <v>1</v>
      </c>
      <c r="O210" s="59"/>
      <c r="P210" s="101"/>
    </row>
    <row r="211" spans="1:16" ht="12.75">
      <c r="A211" s="55" t="s">
        <v>96</v>
      </c>
      <c r="B211" s="56" t="s">
        <v>174</v>
      </c>
      <c r="C211" s="63" t="s">
        <v>12</v>
      </c>
      <c r="D211" s="146" t="s">
        <v>46</v>
      </c>
      <c r="E211" s="146" t="s">
        <v>47</v>
      </c>
      <c r="F211" s="146" t="s">
        <v>47</v>
      </c>
      <c r="G211" s="147"/>
      <c r="H211" s="148"/>
      <c r="I211" s="149">
        <f>SUM(I210:I210)</f>
        <v>1</v>
      </c>
      <c r="J211" s="150">
        <f>SUM(J210:J210)</f>
        <v>0</v>
      </c>
      <c r="K211" s="150">
        <f>SUM(K210:K210)</f>
        <v>0</v>
      </c>
      <c r="L211" s="150"/>
      <c r="M211" s="151">
        <f t="shared" si="5"/>
        <v>1</v>
      </c>
      <c r="O211" s="65"/>
      <c r="P211" s="103"/>
    </row>
    <row r="212" spans="1:16" ht="12.75">
      <c r="A212" s="55" t="s">
        <v>96</v>
      </c>
      <c r="B212" s="66" t="s">
        <v>174</v>
      </c>
      <c r="C212" s="67" t="s">
        <v>71</v>
      </c>
      <c r="D212" s="155" t="s">
        <v>47</v>
      </c>
      <c r="E212" s="155" t="s">
        <v>47</v>
      </c>
      <c r="F212" s="155" t="s">
        <v>47</v>
      </c>
      <c r="G212" s="156"/>
      <c r="H212" s="157"/>
      <c r="I212" s="158">
        <f>I211</f>
        <v>1</v>
      </c>
      <c r="J212" s="159">
        <f>J211</f>
        <v>0</v>
      </c>
      <c r="K212" s="159">
        <f>K211</f>
        <v>0</v>
      </c>
      <c r="L212" s="159">
        <f>L211</f>
        <v>0</v>
      </c>
      <c r="M212" s="160">
        <f t="shared" si="5"/>
        <v>1</v>
      </c>
      <c r="O212" s="68"/>
      <c r="P212" s="104"/>
    </row>
    <row r="213" spans="1:16" ht="12.75">
      <c r="A213" s="55" t="s">
        <v>96</v>
      </c>
      <c r="B213" s="77" t="s">
        <v>104</v>
      </c>
      <c r="C213" s="55" t="s">
        <v>12</v>
      </c>
      <c r="D213" s="139" t="s">
        <v>38</v>
      </c>
      <c r="E213" s="139" t="s">
        <v>84</v>
      </c>
      <c r="F213" s="125" t="s">
        <v>423</v>
      </c>
      <c r="G213" s="126" t="s">
        <v>424</v>
      </c>
      <c r="H213" s="126" t="s">
        <v>350</v>
      </c>
      <c r="I213" s="136"/>
      <c r="J213" s="128">
        <v>0.15</v>
      </c>
      <c r="K213" s="128"/>
      <c r="L213" s="128"/>
      <c r="M213" s="129">
        <f t="shared" si="5"/>
        <v>0.15</v>
      </c>
      <c r="O213" s="59"/>
      <c r="P213" s="101"/>
    </row>
    <row r="214" spans="1:16" ht="12.75">
      <c r="A214" s="55" t="s">
        <v>96</v>
      </c>
      <c r="B214" s="77" t="s">
        <v>104</v>
      </c>
      <c r="C214" s="63" t="s">
        <v>12</v>
      </c>
      <c r="D214" s="146" t="s">
        <v>46</v>
      </c>
      <c r="E214" s="146" t="s">
        <v>47</v>
      </c>
      <c r="F214" s="146" t="s">
        <v>47</v>
      </c>
      <c r="G214" s="147"/>
      <c r="H214" s="148"/>
      <c r="I214" s="150">
        <f>SUM(I213:I213)</f>
        <v>0</v>
      </c>
      <c r="J214" s="150">
        <f>SUM(J213:J213)</f>
        <v>0.15</v>
      </c>
      <c r="K214" s="150">
        <f>SUM(K213:K213)</f>
        <v>0</v>
      </c>
      <c r="L214" s="150">
        <f>SUM(L213:L213)</f>
        <v>0</v>
      </c>
      <c r="M214" s="150">
        <f t="shared" si="5"/>
        <v>0.15</v>
      </c>
      <c r="O214" s="64"/>
      <c r="P214" s="107"/>
    </row>
    <row r="215" spans="1:16" ht="12.75">
      <c r="A215" s="55" t="s">
        <v>96</v>
      </c>
      <c r="B215" s="78" t="s">
        <v>104</v>
      </c>
      <c r="C215" s="69" t="s">
        <v>48</v>
      </c>
      <c r="D215" s="185" t="s">
        <v>65</v>
      </c>
      <c r="E215" s="161" t="s">
        <v>84</v>
      </c>
      <c r="F215" s="125" t="s">
        <v>105</v>
      </c>
      <c r="G215" s="126" t="s">
        <v>106</v>
      </c>
      <c r="H215" s="138" t="s">
        <v>485</v>
      </c>
      <c r="I215" s="136"/>
      <c r="J215" s="128"/>
      <c r="K215" s="128"/>
      <c r="L215" s="95">
        <v>0.1</v>
      </c>
      <c r="M215" s="96">
        <f t="shared" si="5"/>
        <v>0.1</v>
      </c>
      <c r="O215" s="59"/>
      <c r="P215" s="101"/>
    </row>
    <row r="216" spans="1:16" ht="12.75">
      <c r="A216" s="55" t="s">
        <v>96</v>
      </c>
      <c r="B216" s="77" t="s">
        <v>104</v>
      </c>
      <c r="C216" s="79" t="s">
        <v>48</v>
      </c>
      <c r="D216" s="137" t="s">
        <v>65</v>
      </c>
      <c r="E216" s="163" t="s">
        <v>84</v>
      </c>
      <c r="F216" s="125" t="s">
        <v>333</v>
      </c>
      <c r="G216" s="126" t="s">
        <v>106</v>
      </c>
      <c r="H216" s="138" t="s">
        <v>485</v>
      </c>
      <c r="I216" s="136"/>
      <c r="J216" s="128"/>
      <c r="K216" s="128"/>
      <c r="L216" s="128">
        <v>0.5</v>
      </c>
      <c r="M216" s="129">
        <f t="shared" si="5"/>
        <v>0.5</v>
      </c>
      <c r="O216" s="59"/>
      <c r="P216" s="101"/>
    </row>
    <row r="217" spans="1:16" ht="12.75">
      <c r="A217" s="55" t="s">
        <v>96</v>
      </c>
      <c r="B217" s="80" t="s">
        <v>104</v>
      </c>
      <c r="C217" s="81" t="s">
        <v>48</v>
      </c>
      <c r="D217" s="186" t="s">
        <v>65</v>
      </c>
      <c r="E217" s="153" t="s">
        <v>84</v>
      </c>
      <c r="F217" s="125" t="s">
        <v>332</v>
      </c>
      <c r="G217" s="126" t="s">
        <v>106</v>
      </c>
      <c r="H217" s="138" t="s">
        <v>485</v>
      </c>
      <c r="I217" s="136"/>
      <c r="J217" s="128"/>
      <c r="K217" s="128"/>
      <c r="L217" s="128">
        <v>0.5</v>
      </c>
      <c r="M217" s="129">
        <f t="shared" si="5"/>
        <v>0.5</v>
      </c>
      <c r="O217" s="59"/>
      <c r="P217" s="101"/>
    </row>
    <row r="218" spans="1:16" ht="12.75">
      <c r="A218" s="55" t="s">
        <v>96</v>
      </c>
      <c r="B218" s="56" t="s">
        <v>104</v>
      </c>
      <c r="C218" s="63" t="s">
        <v>48</v>
      </c>
      <c r="D218" s="146" t="s">
        <v>70</v>
      </c>
      <c r="E218" s="146" t="s">
        <v>47</v>
      </c>
      <c r="F218" s="146" t="s">
        <v>47</v>
      </c>
      <c r="G218" s="147"/>
      <c r="H218" s="148"/>
      <c r="I218" s="149"/>
      <c r="J218" s="150"/>
      <c r="K218" s="150"/>
      <c r="L218" s="150">
        <f>SUM(L215:L217)</f>
        <v>1.1</v>
      </c>
      <c r="M218" s="151">
        <f t="shared" si="5"/>
        <v>1.1</v>
      </c>
      <c r="O218" s="65"/>
      <c r="P218" s="103"/>
    </row>
    <row r="219" spans="1:16" ht="12.75">
      <c r="A219" s="55" t="s">
        <v>96</v>
      </c>
      <c r="B219" s="66" t="s">
        <v>104</v>
      </c>
      <c r="C219" s="67" t="s">
        <v>71</v>
      </c>
      <c r="D219" s="155" t="s">
        <v>47</v>
      </c>
      <c r="E219" s="155" t="s">
        <v>47</v>
      </c>
      <c r="F219" s="155" t="s">
        <v>47</v>
      </c>
      <c r="G219" s="156"/>
      <c r="H219" s="157"/>
      <c r="I219" s="159">
        <f>I214</f>
        <v>0</v>
      </c>
      <c r="J219" s="159">
        <f>J214</f>
        <v>0.15</v>
      </c>
      <c r="K219" s="159">
        <f>K214</f>
        <v>0</v>
      </c>
      <c r="L219" s="159">
        <f>L218</f>
        <v>1.1</v>
      </c>
      <c r="M219" s="160">
        <f t="shared" si="5"/>
        <v>1.25</v>
      </c>
      <c r="O219" s="68"/>
      <c r="P219" s="104"/>
    </row>
    <row r="220" spans="1:16" ht="19.5" customHeight="1">
      <c r="A220" s="72" t="s">
        <v>96</v>
      </c>
      <c r="B220" s="73" t="s">
        <v>95</v>
      </c>
      <c r="C220" s="74" t="s">
        <v>47</v>
      </c>
      <c r="D220" s="172" t="s">
        <v>47</v>
      </c>
      <c r="E220" s="172" t="s">
        <v>47</v>
      </c>
      <c r="F220" s="172" t="s">
        <v>47</v>
      </c>
      <c r="G220" s="173"/>
      <c r="H220" s="174"/>
      <c r="I220" s="175">
        <f>SUMIF($C$99:$C$219,"WBS L3 Total",I$99:I$219)</f>
        <v>12.1</v>
      </c>
      <c r="J220" s="176">
        <f>SUMIF($C$99:$C$219,"WBS L3 Total",J$99:J$219)</f>
        <v>2.025</v>
      </c>
      <c r="K220" s="176">
        <f>SUMIF($C$99:$C$219,"WBS L3 Total",K$99:K$219)</f>
        <v>0.6900000000000001</v>
      </c>
      <c r="L220" s="176">
        <f>SUMIF($C$99:$C$219,"WBS L3 Total",L$99:L$219)</f>
        <v>4.765000000000001</v>
      </c>
      <c r="M220" s="177">
        <f t="shared" si="5"/>
        <v>19.58</v>
      </c>
      <c r="N220" s="97"/>
      <c r="O220" s="75"/>
      <c r="P220" s="106"/>
    </row>
    <row r="221" spans="1:16" ht="16.5" customHeight="1">
      <c r="A221" s="55" t="s">
        <v>176</v>
      </c>
      <c r="B221" s="56" t="s">
        <v>177</v>
      </c>
      <c r="C221" s="55" t="s">
        <v>12</v>
      </c>
      <c r="D221" s="130" t="s">
        <v>33</v>
      </c>
      <c r="E221" s="182" t="s">
        <v>84</v>
      </c>
      <c r="F221" s="125" t="s">
        <v>266</v>
      </c>
      <c r="G221" s="126" t="s">
        <v>178</v>
      </c>
      <c r="H221" s="126" t="s">
        <v>350</v>
      </c>
      <c r="I221" s="136"/>
      <c r="J221" s="95">
        <v>0.125</v>
      </c>
      <c r="K221" s="128"/>
      <c r="L221" s="128"/>
      <c r="M221" s="96">
        <f t="shared" si="5"/>
        <v>0.125</v>
      </c>
      <c r="O221" s="59"/>
      <c r="P221" s="101"/>
    </row>
    <row r="222" spans="1:16" ht="25.5">
      <c r="A222" s="55" t="s">
        <v>176</v>
      </c>
      <c r="B222" s="56" t="s">
        <v>177</v>
      </c>
      <c r="C222" s="55" t="s">
        <v>12</v>
      </c>
      <c r="D222" s="130" t="s">
        <v>33</v>
      </c>
      <c r="E222" s="130" t="s">
        <v>109</v>
      </c>
      <c r="F222" s="125" t="s">
        <v>434</v>
      </c>
      <c r="G222" s="126" t="s">
        <v>435</v>
      </c>
      <c r="H222" s="126" t="s">
        <v>258</v>
      </c>
      <c r="I222" s="136">
        <v>0.5</v>
      </c>
      <c r="J222" s="128"/>
      <c r="K222" s="128"/>
      <c r="L222" s="128"/>
      <c r="M222" s="129">
        <f t="shared" si="5"/>
        <v>0.5</v>
      </c>
      <c r="O222" s="59"/>
      <c r="P222" s="101"/>
    </row>
    <row r="223" spans="1:16" ht="25.5">
      <c r="A223" s="55" t="s">
        <v>176</v>
      </c>
      <c r="B223" s="56" t="s">
        <v>177</v>
      </c>
      <c r="C223" s="55" t="s">
        <v>12</v>
      </c>
      <c r="D223" s="130" t="s">
        <v>33</v>
      </c>
      <c r="E223" s="130" t="s">
        <v>109</v>
      </c>
      <c r="F223" s="125" t="s">
        <v>437</v>
      </c>
      <c r="G223" s="126" t="s">
        <v>435</v>
      </c>
      <c r="H223" s="126" t="s">
        <v>258</v>
      </c>
      <c r="I223" s="136">
        <v>1</v>
      </c>
      <c r="J223" s="128"/>
      <c r="K223" s="128"/>
      <c r="L223" s="128"/>
      <c r="M223" s="129">
        <f t="shared" si="5"/>
        <v>1</v>
      </c>
      <c r="O223" s="59"/>
      <c r="P223" s="101"/>
    </row>
    <row r="224" spans="1:16" ht="17.25" customHeight="1">
      <c r="A224" s="55" t="s">
        <v>176</v>
      </c>
      <c r="B224" s="56" t="s">
        <v>177</v>
      </c>
      <c r="C224" s="55" t="s">
        <v>12</v>
      </c>
      <c r="D224" s="130" t="s">
        <v>33</v>
      </c>
      <c r="E224" s="130" t="s">
        <v>109</v>
      </c>
      <c r="F224" s="125" t="s">
        <v>439</v>
      </c>
      <c r="G224" s="126" t="s">
        <v>438</v>
      </c>
      <c r="H224" s="126" t="s">
        <v>258</v>
      </c>
      <c r="I224" s="136">
        <v>0.5</v>
      </c>
      <c r="J224" s="128"/>
      <c r="K224" s="128"/>
      <c r="L224" s="128"/>
      <c r="M224" s="129">
        <f t="shared" si="5"/>
        <v>0.5</v>
      </c>
      <c r="O224" s="59"/>
      <c r="P224" s="101"/>
    </row>
    <row r="225" spans="1:16" ht="17.25" customHeight="1">
      <c r="A225" s="55" t="s">
        <v>176</v>
      </c>
      <c r="B225" s="56" t="s">
        <v>177</v>
      </c>
      <c r="C225" s="55" t="s">
        <v>12</v>
      </c>
      <c r="D225" s="130" t="s">
        <v>33</v>
      </c>
      <c r="E225" s="130" t="s">
        <v>84</v>
      </c>
      <c r="F225" s="125" t="s">
        <v>445</v>
      </c>
      <c r="G225" s="94" t="s">
        <v>76</v>
      </c>
      <c r="H225" s="126" t="s">
        <v>350</v>
      </c>
      <c r="I225" s="136"/>
      <c r="J225" s="128">
        <v>0.25</v>
      </c>
      <c r="K225" s="128"/>
      <c r="L225" s="128"/>
      <c r="M225" s="129">
        <f t="shared" si="5"/>
        <v>0.25</v>
      </c>
      <c r="O225" s="59"/>
      <c r="P225" s="101"/>
    </row>
    <row r="226" spans="1:16" ht="38.25">
      <c r="A226" s="55" t="s">
        <v>176</v>
      </c>
      <c r="B226" s="56" t="s">
        <v>177</v>
      </c>
      <c r="C226" s="55" t="s">
        <v>12</v>
      </c>
      <c r="D226" s="124" t="s">
        <v>38</v>
      </c>
      <c r="E226" s="124" t="s">
        <v>507</v>
      </c>
      <c r="F226" s="138" t="s">
        <v>179</v>
      </c>
      <c r="G226" s="126" t="s">
        <v>517</v>
      </c>
      <c r="H226" s="126" t="s">
        <v>258</v>
      </c>
      <c r="I226" s="136">
        <v>0.8</v>
      </c>
      <c r="J226" s="128"/>
      <c r="K226" s="128"/>
      <c r="L226" s="128"/>
      <c r="M226" s="129">
        <f t="shared" si="5"/>
        <v>0.8</v>
      </c>
      <c r="O226" s="59"/>
      <c r="P226" s="101"/>
    </row>
    <row r="227" spans="1:16" ht="25.5">
      <c r="A227" s="55" t="s">
        <v>176</v>
      </c>
      <c r="B227" s="56" t="s">
        <v>177</v>
      </c>
      <c r="C227" s="55" t="s">
        <v>12</v>
      </c>
      <c r="D227" s="124" t="s">
        <v>38</v>
      </c>
      <c r="E227" s="124" t="s">
        <v>109</v>
      </c>
      <c r="F227" s="218" t="s">
        <v>653</v>
      </c>
      <c r="G227" s="126" t="s">
        <v>494</v>
      </c>
      <c r="H227" s="126" t="s">
        <v>258</v>
      </c>
      <c r="I227" s="136">
        <v>0.75</v>
      </c>
      <c r="J227" s="128"/>
      <c r="K227" s="128"/>
      <c r="L227" s="128"/>
      <c r="M227" s="129">
        <f t="shared" si="5"/>
        <v>0.75</v>
      </c>
      <c r="O227" s="59"/>
      <c r="P227" s="101"/>
    </row>
    <row r="228" spans="1:16" ht="17.25" customHeight="1">
      <c r="A228" s="55" t="s">
        <v>176</v>
      </c>
      <c r="B228" s="56" t="s">
        <v>177</v>
      </c>
      <c r="C228" s="55" t="s">
        <v>12</v>
      </c>
      <c r="D228" s="124" t="s">
        <v>38</v>
      </c>
      <c r="E228" s="124" t="s">
        <v>109</v>
      </c>
      <c r="F228" s="239" t="s">
        <v>653</v>
      </c>
      <c r="G228" s="126" t="s">
        <v>508</v>
      </c>
      <c r="H228" s="126" t="s">
        <v>258</v>
      </c>
      <c r="I228" s="136">
        <v>0.25</v>
      </c>
      <c r="J228" s="128"/>
      <c r="K228" s="128"/>
      <c r="L228" s="128"/>
      <c r="M228" s="129">
        <f>SUM(I228:L228)</f>
        <v>0.25</v>
      </c>
      <c r="O228" s="59"/>
      <c r="P228" s="101"/>
    </row>
    <row r="229" spans="1:16" ht="17.25" customHeight="1">
      <c r="A229" s="55" t="s">
        <v>176</v>
      </c>
      <c r="B229" s="56" t="s">
        <v>177</v>
      </c>
      <c r="C229" s="55" t="s">
        <v>12</v>
      </c>
      <c r="D229" s="130" t="s">
        <v>38</v>
      </c>
      <c r="E229" s="130" t="s">
        <v>507</v>
      </c>
      <c r="F229" s="125" t="s">
        <v>180</v>
      </c>
      <c r="G229" s="126" t="s">
        <v>181</v>
      </c>
      <c r="H229" s="126" t="s">
        <v>258</v>
      </c>
      <c r="I229" s="136">
        <v>0.2</v>
      </c>
      <c r="J229" s="128"/>
      <c r="K229" s="128"/>
      <c r="L229" s="128"/>
      <c r="M229" s="129">
        <f t="shared" si="5"/>
        <v>0.2</v>
      </c>
      <c r="O229" s="59"/>
      <c r="P229" s="101"/>
    </row>
    <row r="230" spans="1:16" ht="12.75">
      <c r="A230" s="55" t="s">
        <v>176</v>
      </c>
      <c r="B230" s="56" t="s">
        <v>177</v>
      </c>
      <c r="C230" s="63" t="s">
        <v>12</v>
      </c>
      <c r="D230" s="146" t="s">
        <v>46</v>
      </c>
      <c r="E230" s="146" t="s">
        <v>47</v>
      </c>
      <c r="F230" s="146" t="s">
        <v>47</v>
      </c>
      <c r="G230" s="147"/>
      <c r="H230" s="148"/>
      <c r="I230" s="149">
        <f>SUM(I221:I229)</f>
        <v>4</v>
      </c>
      <c r="J230" s="150">
        <f>SUM(J221:J229)</f>
        <v>0.375</v>
      </c>
      <c r="K230" s="150">
        <f>SUM(K221:K229)</f>
        <v>0</v>
      </c>
      <c r="L230" s="150"/>
      <c r="M230" s="151">
        <f t="shared" si="5"/>
        <v>4.375</v>
      </c>
      <c r="O230" s="65"/>
      <c r="P230" s="103"/>
    </row>
    <row r="231" spans="1:16" ht="15" customHeight="1">
      <c r="A231" s="55" t="s">
        <v>176</v>
      </c>
      <c r="B231" s="56" t="s">
        <v>177</v>
      </c>
      <c r="C231" s="57" t="s">
        <v>48</v>
      </c>
      <c r="D231" s="124" t="s">
        <v>59</v>
      </c>
      <c r="E231" s="124" t="s">
        <v>27</v>
      </c>
      <c r="F231" s="125" t="s">
        <v>376</v>
      </c>
      <c r="G231" s="138" t="s">
        <v>182</v>
      </c>
      <c r="H231" s="138" t="s">
        <v>485</v>
      </c>
      <c r="I231" s="136"/>
      <c r="J231" s="128"/>
      <c r="K231" s="128"/>
      <c r="L231" s="128">
        <v>0.1</v>
      </c>
      <c r="M231" s="129">
        <f t="shared" si="5"/>
        <v>0.1</v>
      </c>
      <c r="O231" s="59"/>
      <c r="P231" s="101"/>
    </row>
    <row r="232" spans="1:16" ht="12.75">
      <c r="A232" s="55" t="s">
        <v>176</v>
      </c>
      <c r="B232" s="56" t="s">
        <v>177</v>
      </c>
      <c r="C232" s="63" t="s">
        <v>48</v>
      </c>
      <c r="D232" s="146" t="s">
        <v>70</v>
      </c>
      <c r="E232" s="146" t="s">
        <v>47</v>
      </c>
      <c r="F232" s="146" t="s">
        <v>47</v>
      </c>
      <c r="G232" s="147"/>
      <c r="H232" s="148"/>
      <c r="I232" s="149"/>
      <c r="J232" s="150"/>
      <c r="K232" s="150"/>
      <c r="L232" s="150">
        <f>SUM(L231:L231)</f>
        <v>0.1</v>
      </c>
      <c r="M232" s="151">
        <f t="shared" si="5"/>
        <v>0.1</v>
      </c>
      <c r="O232" s="65"/>
      <c r="P232" s="103"/>
    </row>
    <row r="233" spans="1:16" ht="12.75">
      <c r="A233" s="55" t="s">
        <v>176</v>
      </c>
      <c r="B233" s="66" t="s">
        <v>177</v>
      </c>
      <c r="C233" s="67" t="s">
        <v>71</v>
      </c>
      <c r="D233" s="155" t="s">
        <v>47</v>
      </c>
      <c r="E233" s="155" t="s">
        <v>47</v>
      </c>
      <c r="F233" s="155" t="s">
        <v>47</v>
      </c>
      <c r="G233" s="156"/>
      <c r="H233" s="157"/>
      <c r="I233" s="158">
        <f>I232+I230</f>
        <v>4</v>
      </c>
      <c r="J233" s="159">
        <f>J232+J230</f>
        <v>0.375</v>
      </c>
      <c r="K233" s="159">
        <f>K232+K230</f>
        <v>0</v>
      </c>
      <c r="L233" s="159">
        <f>L232+L230</f>
        <v>0.1</v>
      </c>
      <c r="M233" s="160">
        <f t="shared" si="5"/>
        <v>4.475</v>
      </c>
      <c r="O233" s="68"/>
      <c r="P233" s="104"/>
    </row>
    <row r="234" spans="1:16" ht="66.75" customHeight="1">
      <c r="A234" s="55" t="s">
        <v>176</v>
      </c>
      <c r="B234" s="56" t="s">
        <v>183</v>
      </c>
      <c r="C234" s="55" t="s">
        <v>12</v>
      </c>
      <c r="D234" s="130" t="s">
        <v>38</v>
      </c>
      <c r="E234" s="124" t="s">
        <v>507</v>
      </c>
      <c r="F234" s="125" t="s">
        <v>180</v>
      </c>
      <c r="G234" s="126" t="s">
        <v>321</v>
      </c>
      <c r="H234" s="126" t="s">
        <v>258</v>
      </c>
      <c r="I234" s="136">
        <v>0.2</v>
      </c>
      <c r="J234" s="128"/>
      <c r="K234" s="128"/>
      <c r="L234" s="128"/>
      <c r="M234" s="129">
        <f t="shared" si="5"/>
        <v>0.2</v>
      </c>
      <c r="O234" s="59"/>
      <c r="P234" s="101"/>
    </row>
    <row r="235" spans="1:16" ht="25.5">
      <c r="A235" s="55" t="s">
        <v>176</v>
      </c>
      <c r="B235" s="56" t="s">
        <v>183</v>
      </c>
      <c r="C235" s="55" t="s">
        <v>12</v>
      </c>
      <c r="D235" s="130" t="s">
        <v>38</v>
      </c>
      <c r="E235" s="125" t="s">
        <v>505</v>
      </c>
      <c r="F235" s="125" t="s">
        <v>184</v>
      </c>
      <c r="G235" s="126" t="s">
        <v>185</v>
      </c>
      <c r="H235" s="126" t="s">
        <v>258</v>
      </c>
      <c r="I235" s="136">
        <v>1</v>
      </c>
      <c r="J235" s="128"/>
      <c r="K235" s="128"/>
      <c r="L235" s="128"/>
      <c r="M235" s="129">
        <f t="shared" si="5"/>
        <v>1</v>
      </c>
      <c r="O235" s="59"/>
      <c r="P235" s="101"/>
    </row>
    <row r="236" spans="1:16" ht="25.5">
      <c r="A236" s="55" t="s">
        <v>176</v>
      </c>
      <c r="B236" s="84" t="s">
        <v>183</v>
      </c>
      <c r="C236" s="55" t="s">
        <v>12</v>
      </c>
      <c r="D236" s="130" t="s">
        <v>38</v>
      </c>
      <c r="E236" s="124" t="s">
        <v>505</v>
      </c>
      <c r="F236" s="125" t="s">
        <v>299</v>
      </c>
      <c r="G236" s="126" t="s">
        <v>185</v>
      </c>
      <c r="H236" s="126" t="s">
        <v>258</v>
      </c>
      <c r="I236" s="136">
        <v>0.75</v>
      </c>
      <c r="J236" s="128"/>
      <c r="K236" s="128"/>
      <c r="L236" s="128"/>
      <c r="M236" s="129">
        <f t="shared" si="5"/>
        <v>0.75</v>
      </c>
      <c r="O236" s="59"/>
      <c r="P236" s="101"/>
    </row>
    <row r="237" spans="1:16" ht="76.5">
      <c r="A237" s="55" t="s">
        <v>176</v>
      </c>
      <c r="B237" s="56" t="s">
        <v>183</v>
      </c>
      <c r="C237" s="55" t="s">
        <v>12</v>
      </c>
      <c r="D237" s="130" t="s">
        <v>38</v>
      </c>
      <c r="E237" s="130" t="s">
        <v>109</v>
      </c>
      <c r="F237" s="125" t="s">
        <v>186</v>
      </c>
      <c r="G237" s="126" t="s">
        <v>318</v>
      </c>
      <c r="H237" s="126" t="s">
        <v>258</v>
      </c>
      <c r="I237" s="136">
        <v>0.5</v>
      </c>
      <c r="J237" s="128"/>
      <c r="K237" s="128"/>
      <c r="L237" s="128"/>
      <c r="M237" s="129">
        <f t="shared" si="5"/>
        <v>0.5</v>
      </c>
      <c r="O237" s="59"/>
      <c r="P237" s="101"/>
    </row>
    <row r="238" spans="1:16" ht="12.75">
      <c r="A238" s="55" t="s">
        <v>176</v>
      </c>
      <c r="B238" s="56" t="s">
        <v>183</v>
      </c>
      <c r="C238" s="63" t="s">
        <v>12</v>
      </c>
      <c r="D238" s="146" t="s">
        <v>46</v>
      </c>
      <c r="E238" s="146" t="s">
        <v>47</v>
      </c>
      <c r="F238" s="146" t="s">
        <v>47</v>
      </c>
      <c r="G238" s="147"/>
      <c r="H238" s="148"/>
      <c r="I238" s="149">
        <f>SUM(I234:I237)</f>
        <v>2.45</v>
      </c>
      <c r="J238" s="150">
        <f>SUM(J234:J237)</f>
        <v>0</v>
      </c>
      <c r="K238" s="150">
        <f>SUM(K234:K237)</f>
        <v>0</v>
      </c>
      <c r="L238" s="150"/>
      <c r="M238" s="151">
        <f t="shared" si="5"/>
        <v>2.45</v>
      </c>
      <c r="O238" s="65"/>
      <c r="P238" s="103"/>
    </row>
    <row r="239" spans="1:16" ht="12.75">
      <c r="A239" s="55" t="s">
        <v>176</v>
      </c>
      <c r="B239" s="56" t="s">
        <v>183</v>
      </c>
      <c r="C239" s="55" t="s">
        <v>48</v>
      </c>
      <c r="D239" s="130" t="s">
        <v>49</v>
      </c>
      <c r="E239" s="130" t="s">
        <v>84</v>
      </c>
      <c r="F239" s="125" t="s">
        <v>590</v>
      </c>
      <c r="G239" s="126" t="s">
        <v>589</v>
      </c>
      <c r="H239" s="138" t="s">
        <v>485</v>
      </c>
      <c r="I239" s="136"/>
      <c r="J239" s="128"/>
      <c r="K239" s="128"/>
      <c r="L239" s="128">
        <v>0.1</v>
      </c>
      <c r="M239" s="129">
        <f t="shared" si="5"/>
        <v>0.1</v>
      </c>
      <c r="O239" s="59"/>
      <c r="P239" s="101"/>
    </row>
    <row r="240" spans="1:16" ht="12.75">
      <c r="A240" s="55" t="s">
        <v>176</v>
      </c>
      <c r="B240" s="56" t="s">
        <v>183</v>
      </c>
      <c r="C240" s="63" t="s">
        <v>48</v>
      </c>
      <c r="D240" s="146" t="s">
        <v>70</v>
      </c>
      <c r="E240" s="146" t="s">
        <v>47</v>
      </c>
      <c r="F240" s="146" t="s">
        <v>47</v>
      </c>
      <c r="G240" s="147"/>
      <c r="H240" s="148"/>
      <c r="I240" s="149"/>
      <c r="J240" s="150"/>
      <c r="K240" s="150"/>
      <c r="L240" s="150">
        <f>L239</f>
        <v>0.1</v>
      </c>
      <c r="M240" s="151">
        <f t="shared" si="5"/>
        <v>0.1</v>
      </c>
      <c r="O240" s="65"/>
      <c r="P240" s="103"/>
    </row>
    <row r="241" spans="1:16" ht="12.75">
      <c r="A241" s="55" t="s">
        <v>176</v>
      </c>
      <c r="B241" s="85" t="s">
        <v>183</v>
      </c>
      <c r="C241" s="67" t="s">
        <v>71</v>
      </c>
      <c r="D241" s="155" t="s">
        <v>47</v>
      </c>
      <c r="E241" s="155" t="s">
        <v>47</v>
      </c>
      <c r="F241" s="155" t="s">
        <v>47</v>
      </c>
      <c r="G241" s="156"/>
      <c r="H241" s="157"/>
      <c r="I241" s="158">
        <f>I238+I240</f>
        <v>2.45</v>
      </c>
      <c r="J241" s="159">
        <f>J238+J240</f>
        <v>0</v>
      </c>
      <c r="K241" s="159">
        <f>K238+K240</f>
        <v>0</v>
      </c>
      <c r="L241" s="159">
        <f>L238+L240</f>
        <v>0.1</v>
      </c>
      <c r="M241" s="160">
        <f t="shared" si="5"/>
        <v>2.5500000000000003</v>
      </c>
      <c r="O241" s="68"/>
      <c r="P241" s="104"/>
    </row>
    <row r="242" spans="1:16" ht="25.5">
      <c r="A242" s="55" t="s">
        <v>176</v>
      </c>
      <c r="B242" s="58" t="s">
        <v>187</v>
      </c>
      <c r="C242" s="57" t="s">
        <v>12</v>
      </c>
      <c r="D242" s="124" t="s">
        <v>19</v>
      </c>
      <c r="E242" s="124" t="s">
        <v>22</v>
      </c>
      <c r="F242" s="138" t="s">
        <v>551</v>
      </c>
      <c r="G242" s="126" t="s">
        <v>188</v>
      </c>
      <c r="H242" s="126" t="s">
        <v>258</v>
      </c>
      <c r="I242" s="136">
        <v>0.25</v>
      </c>
      <c r="J242" s="128"/>
      <c r="K242" s="128"/>
      <c r="L242" s="128"/>
      <c r="M242" s="129">
        <f t="shared" si="5"/>
        <v>0.25</v>
      </c>
      <c r="O242" s="59"/>
      <c r="P242" s="101"/>
    </row>
    <row r="243" spans="1:16" ht="12.75">
      <c r="A243" s="55" t="s">
        <v>176</v>
      </c>
      <c r="B243" s="56" t="s">
        <v>187</v>
      </c>
      <c r="C243" s="55" t="s">
        <v>12</v>
      </c>
      <c r="D243" s="124" t="s">
        <v>134</v>
      </c>
      <c r="E243" s="124" t="s">
        <v>14</v>
      </c>
      <c r="F243" s="125" t="s">
        <v>135</v>
      </c>
      <c r="G243" s="126" t="s">
        <v>189</v>
      </c>
      <c r="H243" s="126" t="s">
        <v>486</v>
      </c>
      <c r="I243" s="136"/>
      <c r="J243" s="128"/>
      <c r="K243" s="128">
        <v>0.3</v>
      </c>
      <c r="L243" s="128"/>
      <c r="M243" s="129">
        <f t="shared" si="5"/>
        <v>0.3</v>
      </c>
      <c r="O243" s="59"/>
      <c r="P243" s="101"/>
    </row>
    <row r="244" spans="1:16" ht="25.5">
      <c r="A244" s="55" t="s">
        <v>176</v>
      </c>
      <c r="B244" s="56" t="s">
        <v>187</v>
      </c>
      <c r="C244" s="55" t="s">
        <v>12</v>
      </c>
      <c r="D244" s="124" t="s">
        <v>33</v>
      </c>
      <c r="E244" s="124" t="s">
        <v>505</v>
      </c>
      <c r="F244" s="125" t="s">
        <v>513</v>
      </c>
      <c r="G244" s="126" t="s">
        <v>188</v>
      </c>
      <c r="H244" s="126" t="s">
        <v>258</v>
      </c>
      <c r="I244" s="136">
        <v>0.25</v>
      </c>
      <c r="J244" s="128"/>
      <c r="K244" s="128"/>
      <c r="L244" s="128"/>
      <c r="M244" s="129">
        <f t="shared" si="5"/>
        <v>0.25</v>
      </c>
      <c r="O244" s="59"/>
      <c r="P244" s="101"/>
    </row>
    <row r="245" spans="1:16" ht="12.75">
      <c r="A245" s="55" t="s">
        <v>176</v>
      </c>
      <c r="B245" s="56" t="s">
        <v>187</v>
      </c>
      <c r="C245" s="55" t="s">
        <v>12</v>
      </c>
      <c r="D245" s="124" t="s">
        <v>38</v>
      </c>
      <c r="E245" s="124" t="s">
        <v>505</v>
      </c>
      <c r="F245" s="125" t="s">
        <v>506</v>
      </c>
      <c r="G245" s="126" t="s">
        <v>190</v>
      </c>
      <c r="H245" s="126" t="s">
        <v>258</v>
      </c>
      <c r="I245" s="136">
        <v>1</v>
      </c>
      <c r="J245" s="128"/>
      <c r="K245" s="128"/>
      <c r="L245" s="128"/>
      <c r="M245" s="129">
        <f t="shared" si="5"/>
        <v>1</v>
      </c>
      <c r="O245" s="59"/>
      <c r="P245" s="101"/>
    </row>
    <row r="246" spans="1:16" ht="25.5">
      <c r="A246" s="55" t="s">
        <v>176</v>
      </c>
      <c r="B246" s="56" t="s">
        <v>187</v>
      </c>
      <c r="C246" s="55" t="s">
        <v>12</v>
      </c>
      <c r="D246" s="130" t="s">
        <v>38</v>
      </c>
      <c r="E246" s="130" t="s">
        <v>505</v>
      </c>
      <c r="F246" s="125" t="s">
        <v>364</v>
      </c>
      <c r="G246" s="126" t="s">
        <v>365</v>
      </c>
      <c r="H246" s="126" t="s">
        <v>258</v>
      </c>
      <c r="I246" s="136">
        <v>1</v>
      </c>
      <c r="J246" s="128"/>
      <c r="K246" s="128"/>
      <c r="L246" s="128"/>
      <c r="M246" s="129">
        <f t="shared" si="5"/>
        <v>1</v>
      </c>
      <c r="O246" s="59"/>
      <c r="P246" s="101"/>
    </row>
    <row r="247" spans="1:16" ht="25.5">
      <c r="A247" s="55" t="s">
        <v>176</v>
      </c>
      <c r="B247" s="56" t="s">
        <v>187</v>
      </c>
      <c r="C247" s="55" t="s">
        <v>12</v>
      </c>
      <c r="D247" s="130" t="s">
        <v>38</v>
      </c>
      <c r="E247" s="124" t="s">
        <v>505</v>
      </c>
      <c r="F247" s="125" t="s">
        <v>299</v>
      </c>
      <c r="G247" s="126" t="s">
        <v>192</v>
      </c>
      <c r="H247" s="126" t="s">
        <v>258</v>
      </c>
      <c r="I247" s="136">
        <v>0.25</v>
      </c>
      <c r="J247" s="128"/>
      <c r="K247" s="128"/>
      <c r="L247" s="128"/>
      <c r="M247" s="129">
        <f>SUM(I247:L247)</f>
        <v>0.25</v>
      </c>
      <c r="O247" s="59"/>
      <c r="P247" s="101"/>
    </row>
    <row r="248" spans="1:16" ht="25.5">
      <c r="A248" s="55" t="s">
        <v>176</v>
      </c>
      <c r="B248" s="84" t="s">
        <v>187</v>
      </c>
      <c r="C248" s="57" t="s">
        <v>12</v>
      </c>
      <c r="D248" s="124" t="s">
        <v>38</v>
      </c>
      <c r="E248" s="124" t="s">
        <v>505</v>
      </c>
      <c r="F248" s="138" t="s">
        <v>432</v>
      </c>
      <c r="G248" s="126" t="s">
        <v>192</v>
      </c>
      <c r="H248" s="126" t="s">
        <v>258</v>
      </c>
      <c r="I248" s="136">
        <v>0.5</v>
      </c>
      <c r="J248" s="128"/>
      <c r="K248" s="128"/>
      <c r="L248" s="128"/>
      <c r="M248" s="129">
        <f t="shared" si="5"/>
        <v>0.5</v>
      </c>
      <c r="O248" s="59"/>
      <c r="P248" s="101"/>
    </row>
    <row r="249" spans="1:16" ht="25.5">
      <c r="A249" s="55" t="s">
        <v>176</v>
      </c>
      <c r="B249" s="56" t="s">
        <v>187</v>
      </c>
      <c r="C249" s="55" t="s">
        <v>12</v>
      </c>
      <c r="D249" s="130" t="s">
        <v>38</v>
      </c>
      <c r="E249" s="130" t="s">
        <v>505</v>
      </c>
      <c r="F249" s="125" t="s">
        <v>122</v>
      </c>
      <c r="G249" s="126" t="s">
        <v>191</v>
      </c>
      <c r="H249" s="126" t="s">
        <v>258</v>
      </c>
      <c r="I249" s="136">
        <v>0.75</v>
      </c>
      <c r="J249" s="128"/>
      <c r="K249" s="128"/>
      <c r="L249" s="128"/>
      <c r="M249" s="129">
        <f t="shared" si="5"/>
        <v>0.75</v>
      </c>
      <c r="O249" s="59"/>
      <c r="P249" s="101"/>
    </row>
    <row r="250" spans="1:16" ht="12.75">
      <c r="A250" s="55" t="s">
        <v>176</v>
      </c>
      <c r="B250" s="56" t="s">
        <v>187</v>
      </c>
      <c r="C250" s="55" t="s">
        <v>12</v>
      </c>
      <c r="D250" s="130" t="s">
        <v>38</v>
      </c>
      <c r="E250" s="130" t="s">
        <v>505</v>
      </c>
      <c r="F250" s="138" t="s">
        <v>432</v>
      </c>
      <c r="G250" s="126" t="s">
        <v>190</v>
      </c>
      <c r="H250" s="126" t="s">
        <v>258</v>
      </c>
      <c r="I250" s="136">
        <v>0.5</v>
      </c>
      <c r="J250" s="128"/>
      <c r="K250" s="128"/>
      <c r="L250" s="128"/>
      <c r="M250" s="129">
        <f t="shared" si="5"/>
        <v>0.5</v>
      </c>
      <c r="O250" s="59"/>
      <c r="P250" s="101"/>
    </row>
    <row r="251" spans="1:16" ht="12.75">
      <c r="A251" s="55" t="s">
        <v>176</v>
      </c>
      <c r="B251" s="56" t="s">
        <v>187</v>
      </c>
      <c r="C251" s="63" t="s">
        <v>12</v>
      </c>
      <c r="D251" s="146" t="s">
        <v>46</v>
      </c>
      <c r="E251" s="146" t="s">
        <v>47</v>
      </c>
      <c r="F251" s="146" t="s">
        <v>47</v>
      </c>
      <c r="G251" s="147"/>
      <c r="H251" s="148"/>
      <c r="I251" s="149">
        <f>SUM(I242:I250)</f>
        <v>4.5</v>
      </c>
      <c r="J251" s="150">
        <f>SUM(J242:J250)</f>
        <v>0</v>
      </c>
      <c r="K251" s="150">
        <f>SUM(K242:K250)</f>
        <v>0.3</v>
      </c>
      <c r="L251" s="150"/>
      <c r="M251" s="151">
        <f t="shared" si="5"/>
        <v>4.8</v>
      </c>
      <c r="O251" s="65"/>
      <c r="P251" s="103"/>
    </row>
    <row r="252" spans="1:16" ht="25.5">
      <c r="A252" s="55" t="s">
        <v>176</v>
      </c>
      <c r="B252" s="56" t="s">
        <v>187</v>
      </c>
      <c r="C252" s="55" t="s">
        <v>48</v>
      </c>
      <c r="D252" s="130" t="s">
        <v>49</v>
      </c>
      <c r="E252" s="124" t="s">
        <v>505</v>
      </c>
      <c r="F252" s="125" t="s">
        <v>514</v>
      </c>
      <c r="G252" s="126" t="s">
        <v>193</v>
      </c>
      <c r="H252" s="138" t="s">
        <v>485</v>
      </c>
      <c r="I252" s="136"/>
      <c r="J252" s="128"/>
      <c r="K252" s="128"/>
      <c r="L252" s="128">
        <v>2</v>
      </c>
      <c r="M252" s="129">
        <f t="shared" si="5"/>
        <v>2</v>
      </c>
      <c r="O252" s="59"/>
      <c r="P252" s="101"/>
    </row>
    <row r="253" spans="1:16" ht="12.75">
      <c r="A253" s="55" t="s">
        <v>176</v>
      </c>
      <c r="B253" s="56" t="s">
        <v>187</v>
      </c>
      <c r="C253" s="55" t="s">
        <v>48</v>
      </c>
      <c r="D253" s="124" t="s">
        <v>154</v>
      </c>
      <c r="E253" s="124" t="s">
        <v>27</v>
      </c>
      <c r="F253" s="125" t="s">
        <v>194</v>
      </c>
      <c r="G253" s="126" t="s">
        <v>195</v>
      </c>
      <c r="H253" s="138" t="s">
        <v>485</v>
      </c>
      <c r="I253" s="136"/>
      <c r="J253" s="128"/>
      <c r="K253" s="128"/>
      <c r="L253" s="128">
        <v>0.25</v>
      </c>
      <c r="M253" s="129">
        <f t="shared" si="5"/>
        <v>0.25</v>
      </c>
      <c r="O253" s="59"/>
      <c r="P253" s="101"/>
    </row>
    <row r="254" spans="1:16" ht="12.75">
      <c r="A254" s="55" t="s">
        <v>176</v>
      </c>
      <c r="B254" s="56" t="s">
        <v>187</v>
      </c>
      <c r="C254" s="55" t="s">
        <v>48</v>
      </c>
      <c r="D254" s="124" t="s">
        <v>52</v>
      </c>
      <c r="E254" s="124" t="s">
        <v>27</v>
      </c>
      <c r="F254" s="125" t="s">
        <v>196</v>
      </c>
      <c r="G254" s="126" t="s">
        <v>197</v>
      </c>
      <c r="H254" s="138" t="s">
        <v>485</v>
      </c>
      <c r="I254" s="136"/>
      <c r="J254" s="128"/>
      <c r="K254" s="128"/>
      <c r="L254" s="128">
        <v>0.1</v>
      </c>
      <c r="M254" s="129">
        <f t="shared" si="5"/>
        <v>0.1</v>
      </c>
      <c r="O254" s="59"/>
      <c r="P254" s="101"/>
    </row>
    <row r="255" spans="1:16" ht="12.75">
      <c r="A255" s="55" t="s">
        <v>176</v>
      </c>
      <c r="B255" s="56" t="s">
        <v>187</v>
      </c>
      <c r="C255" s="55" t="s">
        <v>48</v>
      </c>
      <c r="D255" s="124" t="s">
        <v>59</v>
      </c>
      <c r="E255" s="124" t="s">
        <v>27</v>
      </c>
      <c r="F255" s="125" t="s">
        <v>376</v>
      </c>
      <c r="G255" s="126" t="s">
        <v>197</v>
      </c>
      <c r="H255" s="138" t="s">
        <v>485</v>
      </c>
      <c r="I255" s="136"/>
      <c r="J255" s="128"/>
      <c r="K255" s="128"/>
      <c r="L255" s="95">
        <v>0.25</v>
      </c>
      <c r="M255" s="96">
        <f>SUM(I255:L255)</f>
        <v>0.25</v>
      </c>
      <c r="O255" s="59"/>
      <c r="P255" s="101"/>
    </row>
    <row r="256" spans="1:16" ht="12.75">
      <c r="A256" s="55" t="s">
        <v>176</v>
      </c>
      <c r="B256" s="56" t="s">
        <v>187</v>
      </c>
      <c r="C256" s="55" t="s">
        <v>48</v>
      </c>
      <c r="D256" s="124" t="s">
        <v>160</v>
      </c>
      <c r="E256" s="124" t="s">
        <v>84</v>
      </c>
      <c r="F256" s="125" t="s">
        <v>388</v>
      </c>
      <c r="G256" s="126" t="s">
        <v>198</v>
      </c>
      <c r="H256" s="138" t="s">
        <v>485</v>
      </c>
      <c r="I256" s="136"/>
      <c r="J256" s="128"/>
      <c r="K256" s="128"/>
      <c r="L256" s="128">
        <v>0.3</v>
      </c>
      <c r="M256" s="129">
        <f t="shared" si="5"/>
        <v>0.3</v>
      </c>
      <c r="O256" s="59"/>
      <c r="P256" s="101"/>
    </row>
    <row r="257" spans="1:16" ht="12.75">
      <c r="A257" s="55" t="s">
        <v>176</v>
      </c>
      <c r="B257" s="56" t="s">
        <v>187</v>
      </c>
      <c r="C257" s="63" t="s">
        <v>48</v>
      </c>
      <c r="D257" s="146" t="s">
        <v>70</v>
      </c>
      <c r="E257" s="146" t="s">
        <v>47</v>
      </c>
      <c r="F257" s="146" t="s">
        <v>47</v>
      </c>
      <c r="G257" s="147"/>
      <c r="H257" s="148"/>
      <c r="I257" s="149"/>
      <c r="J257" s="150"/>
      <c r="K257" s="150"/>
      <c r="L257" s="150">
        <f>SUM(L252:L256)</f>
        <v>2.9</v>
      </c>
      <c r="M257" s="151">
        <f t="shared" si="5"/>
        <v>2.9</v>
      </c>
      <c r="O257" s="65"/>
      <c r="P257" s="103"/>
    </row>
    <row r="258" spans="1:16" ht="12.75">
      <c r="A258" s="55" t="s">
        <v>176</v>
      </c>
      <c r="B258" s="85" t="s">
        <v>187</v>
      </c>
      <c r="C258" s="67" t="s">
        <v>71</v>
      </c>
      <c r="D258" s="155" t="s">
        <v>47</v>
      </c>
      <c r="E258" s="155" t="s">
        <v>47</v>
      </c>
      <c r="F258" s="155" t="s">
        <v>47</v>
      </c>
      <c r="G258" s="156"/>
      <c r="H258" s="157"/>
      <c r="I258" s="158">
        <f>I251</f>
        <v>4.5</v>
      </c>
      <c r="J258" s="159">
        <f>J251</f>
        <v>0</v>
      </c>
      <c r="K258" s="159">
        <f>K251</f>
        <v>0.3</v>
      </c>
      <c r="L258" s="159">
        <f>L257</f>
        <v>2.9</v>
      </c>
      <c r="M258" s="160">
        <f t="shared" si="5"/>
        <v>7.699999999999999</v>
      </c>
      <c r="O258" s="68"/>
      <c r="P258" s="104"/>
    </row>
    <row r="259" spans="1:16" ht="38.25">
      <c r="A259" s="55" t="s">
        <v>176</v>
      </c>
      <c r="B259" s="84" t="s">
        <v>199</v>
      </c>
      <c r="C259" s="55" t="s">
        <v>12</v>
      </c>
      <c r="D259" s="130" t="s">
        <v>38</v>
      </c>
      <c r="E259" s="130" t="s">
        <v>22</v>
      </c>
      <c r="F259" s="138" t="s">
        <v>172</v>
      </c>
      <c r="G259" s="126" t="s">
        <v>582</v>
      </c>
      <c r="H259" s="126" t="s">
        <v>258</v>
      </c>
      <c r="I259" s="136">
        <v>0.5</v>
      </c>
      <c r="J259" s="128"/>
      <c r="K259" s="128"/>
      <c r="L259" s="128"/>
      <c r="M259" s="129">
        <f aca="true" t="shared" si="6" ref="M259:M321">SUM(I259:L259)</f>
        <v>0.5</v>
      </c>
      <c r="O259" s="59"/>
      <c r="P259" s="101"/>
    </row>
    <row r="260" spans="1:16" ht="25.5">
      <c r="A260" s="55" t="s">
        <v>176</v>
      </c>
      <c r="B260" s="219" t="s">
        <v>199</v>
      </c>
      <c r="C260" s="55" t="s">
        <v>12</v>
      </c>
      <c r="D260" s="124" t="s">
        <v>13</v>
      </c>
      <c r="E260" s="124" t="s">
        <v>84</v>
      </c>
      <c r="F260" s="138" t="s">
        <v>577</v>
      </c>
      <c r="G260" s="126" t="s">
        <v>578</v>
      </c>
      <c r="H260" s="126" t="s">
        <v>350</v>
      </c>
      <c r="I260" s="136"/>
      <c r="J260" s="128">
        <v>0.2</v>
      </c>
      <c r="K260" s="128"/>
      <c r="L260" s="128"/>
      <c r="M260" s="129">
        <f>SUM(I260:L260)</f>
        <v>0.2</v>
      </c>
      <c r="O260" s="59"/>
      <c r="P260" s="101"/>
    </row>
    <row r="261" spans="1:16" ht="12.75">
      <c r="A261" s="55" t="s">
        <v>176</v>
      </c>
      <c r="B261" s="219" t="s">
        <v>199</v>
      </c>
      <c r="C261" s="55" t="s">
        <v>12</v>
      </c>
      <c r="D261" s="124" t="s">
        <v>33</v>
      </c>
      <c r="E261" s="124" t="s">
        <v>22</v>
      </c>
      <c r="F261" s="125" t="s">
        <v>547</v>
      </c>
      <c r="G261" s="126" t="s">
        <v>548</v>
      </c>
      <c r="H261" s="126" t="s">
        <v>350</v>
      </c>
      <c r="I261" s="136"/>
      <c r="J261" s="128">
        <v>0.4</v>
      </c>
      <c r="K261" s="128"/>
      <c r="L261" s="128"/>
      <c r="M261" s="129">
        <f t="shared" si="6"/>
        <v>0.4</v>
      </c>
      <c r="O261" s="59"/>
      <c r="P261" s="101"/>
    </row>
    <row r="262" spans="1:16" ht="51">
      <c r="A262" s="55" t="s">
        <v>176</v>
      </c>
      <c r="B262" s="56" t="s">
        <v>199</v>
      </c>
      <c r="C262" s="55" t="s">
        <v>12</v>
      </c>
      <c r="D262" s="130" t="s">
        <v>38</v>
      </c>
      <c r="E262" s="124" t="s">
        <v>109</v>
      </c>
      <c r="F262" s="125" t="s">
        <v>186</v>
      </c>
      <c r="G262" s="126" t="s">
        <v>264</v>
      </c>
      <c r="H262" s="126" t="s">
        <v>258</v>
      </c>
      <c r="I262" s="136">
        <v>0.5</v>
      </c>
      <c r="J262" s="128"/>
      <c r="K262" s="128"/>
      <c r="L262" s="128"/>
      <c r="M262" s="129">
        <f t="shared" si="6"/>
        <v>0.5</v>
      </c>
      <c r="O262" s="59"/>
      <c r="P262" s="101"/>
    </row>
    <row r="263" spans="1:16" ht="12.75">
      <c r="A263" s="55" t="s">
        <v>176</v>
      </c>
      <c r="B263" s="56" t="s">
        <v>199</v>
      </c>
      <c r="C263" s="63" t="s">
        <v>12</v>
      </c>
      <c r="D263" s="146" t="s">
        <v>46</v>
      </c>
      <c r="E263" s="146" t="s">
        <v>47</v>
      </c>
      <c r="F263" s="146" t="s">
        <v>47</v>
      </c>
      <c r="G263" s="147"/>
      <c r="H263" s="148"/>
      <c r="I263" s="149">
        <f>SUM(I259:I262)</f>
        <v>1</v>
      </c>
      <c r="J263" s="150">
        <f>SUM(J259:J262)</f>
        <v>0.6000000000000001</v>
      </c>
      <c r="K263" s="150">
        <f>SUM(K259:K262)</f>
        <v>0</v>
      </c>
      <c r="L263" s="150"/>
      <c r="M263" s="151">
        <f t="shared" si="6"/>
        <v>1.6</v>
      </c>
      <c r="O263" s="65"/>
      <c r="P263" s="103"/>
    </row>
    <row r="264" spans="1:16" ht="12.75">
      <c r="A264" s="55" t="s">
        <v>176</v>
      </c>
      <c r="B264" s="56" t="s">
        <v>199</v>
      </c>
      <c r="C264" s="63" t="s">
        <v>48</v>
      </c>
      <c r="D264" s="146" t="s">
        <v>70</v>
      </c>
      <c r="E264" s="146" t="s">
        <v>47</v>
      </c>
      <c r="F264" s="146" t="s">
        <v>47</v>
      </c>
      <c r="G264" s="147"/>
      <c r="H264" s="148"/>
      <c r="I264" s="149"/>
      <c r="J264" s="150"/>
      <c r="K264" s="150"/>
      <c r="L264" s="150">
        <v>0</v>
      </c>
      <c r="M264" s="151">
        <f t="shared" si="6"/>
        <v>0</v>
      </c>
      <c r="O264" s="65"/>
      <c r="P264" s="103"/>
    </row>
    <row r="265" spans="1:16" ht="12.75">
      <c r="A265" s="55" t="s">
        <v>176</v>
      </c>
      <c r="B265" s="85" t="s">
        <v>199</v>
      </c>
      <c r="C265" s="67" t="s">
        <v>71</v>
      </c>
      <c r="D265" s="155" t="s">
        <v>47</v>
      </c>
      <c r="E265" s="155" t="s">
        <v>47</v>
      </c>
      <c r="F265" s="155" t="s">
        <v>47</v>
      </c>
      <c r="G265" s="156"/>
      <c r="H265" s="157"/>
      <c r="I265" s="158">
        <f>I263</f>
        <v>1</v>
      </c>
      <c r="J265" s="159">
        <f>J263</f>
        <v>0.6000000000000001</v>
      </c>
      <c r="K265" s="159">
        <f>K263</f>
        <v>0</v>
      </c>
      <c r="L265" s="159">
        <f>L264</f>
        <v>0</v>
      </c>
      <c r="M265" s="160">
        <f t="shared" si="6"/>
        <v>1.6</v>
      </c>
      <c r="O265" s="68"/>
      <c r="P265" s="104"/>
    </row>
    <row r="266" spans="1:16" ht="12.75">
      <c r="A266" s="55" t="s">
        <v>176</v>
      </c>
      <c r="B266" s="56" t="s">
        <v>200</v>
      </c>
      <c r="C266" s="55" t="s">
        <v>12</v>
      </c>
      <c r="D266" s="124" t="s">
        <v>16</v>
      </c>
      <c r="E266" s="124" t="s">
        <v>22</v>
      </c>
      <c r="F266" s="125" t="s">
        <v>343</v>
      </c>
      <c r="G266" s="126" t="s">
        <v>201</v>
      </c>
      <c r="H266" s="126" t="s">
        <v>350</v>
      </c>
      <c r="I266" s="136"/>
      <c r="J266" s="128">
        <v>0.2</v>
      </c>
      <c r="K266" s="128"/>
      <c r="L266" s="128"/>
      <c r="M266" s="129">
        <f t="shared" si="6"/>
        <v>0.2</v>
      </c>
      <c r="O266" s="59"/>
      <c r="P266" s="101"/>
    </row>
    <row r="267" spans="1:16" ht="12.75">
      <c r="A267" s="55" t="s">
        <v>176</v>
      </c>
      <c r="B267" s="56" t="s">
        <v>200</v>
      </c>
      <c r="C267" s="55" t="s">
        <v>12</v>
      </c>
      <c r="D267" s="124" t="s">
        <v>19</v>
      </c>
      <c r="E267" s="124" t="s">
        <v>22</v>
      </c>
      <c r="F267" s="138" t="s">
        <v>549</v>
      </c>
      <c r="G267" s="126" t="s">
        <v>202</v>
      </c>
      <c r="H267" s="126" t="s">
        <v>350</v>
      </c>
      <c r="I267" s="136"/>
      <c r="J267" s="128">
        <v>0.08</v>
      </c>
      <c r="K267" s="128"/>
      <c r="L267" s="128"/>
      <c r="M267" s="129">
        <f t="shared" si="6"/>
        <v>0.08</v>
      </c>
      <c r="O267" s="59"/>
      <c r="P267" s="101"/>
    </row>
    <row r="268" spans="1:16" ht="25.5">
      <c r="A268" s="55" t="s">
        <v>176</v>
      </c>
      <c r="B268" s="56" t="s">
        <v>200</v>
      </c>
      <c r="C268" s="55" t="s">
        <v>12</v>
      </c>
      <c r="D268" s="124" t="s">
        <v>19</v>
      </c>
      <c r="E268" s="124" t="s">
        <v>22</v>
      </c>
      <c r="F268" s="138" t="s">
        <v>551</v>
      </c>
      <c r="G268" s="126" t="s">
        <v>552</v>
      </c>
      <c r="H268" s="126" t="s">
        <v>350</v>
      </c>
      <c r="I268" s="136"/>
      <c r="J268" s="128">
        <v>0.08</v>
      </c>
      <c r="K268" s="128"/>
      <c r="L268" s="128"/>
      <c r="M268" s="129">
        <f t="shared" si="6"/>
        <v>0.08</v>
      </c>
      <c r="O268" s="59"/>
      <c r="P268" s="101"/>
    </row>
    <row r="269" spans="1:16" ht="12.75">
      <c r="A269" s="55" t="s">
        <v>176</v>
      </c>
      <c r="B269" s="56" t="s">
        <v>200</v>
      </c>
      <c r="C269" s="55" t="s">
        <v>12</v>
      </c>
      <c r="D269" s="124" t="s">
        <v>88</v>
      </c>
      <c r="E269" s="124" t="s">
        <v>22</v>
      </c>
      <c r="F269" s="138" t="s">
        <v>574</v>
      </c>
      <c r="G269" s="126" t="s">
        <v>202</v>
      </c>
      <c r="H269" s="126" t="s">
        <v>486</v>
      </c>
      <c r="I269" s="136"/>
      <c r="J269" s="128"/>
      <c r="K269" s="128">
        <v>0.1</v>
      </c>
      <c r="L269" s="128"/>
      <c r="M269" s="129">
        <f>SUM(I269:L269)</f>
        <v>0.1</v>
      </c>
      <c r="O269" s="59"/>
      <c r="P269" s="101"/>
    </row>
    <row r="270" spans="1:16" ht="12.75">
      <c r="A270" s="55" t="s">
        <v>176</v>
      </c>
      <c r="B270" s="56" t="s">
        <v>200</v>
      </c>
      <c r="C270" s="55" t="s">
        <v>12</v>
      </c>
      <c r="D270" s="124" t="s">
        <v>30</v>
      </c>
      <c r="E270" s="124" t="s">
        <v>22</v>
      </c>
      <c r="F270" s="125" t="s">
        <v>317</v>
      </c>
      <c r="G270" s="126" t="s">
        <v>203</v>
      </c>
      <c r="H270" s="126" t="s">
        <v>350</v>
      </c>
      <c r="I270" s="136"/>
      <c r="J270" s="128">
        <v>0.35</v>
      </c>
      <c r="K270" s="128"/>
      <c r="L270" s="128"/>
      <c r="M270" s="129">
        <f t="shared" si="6"/>
        <v>0.35</v>
      </c>
      <c r="O270" s="59"/>
      <c r="P270" s="101"/>
    </row>
    <row r="271" spans="1:16" ht="12.75">
      <c r="A271" s="55" t="s">
        <v>176</v>
      </c>
      <c r="B271" s="56" t="s">
        <v>200</v>
      </c>
      <c r="C271" s="55" t="s">
        <v>12</v>
      </c>
      <c r="D271" s="124" t="s">
        <v>33</v>
      </c>
      <c r="E271" s="124" t="s">
        <v>84</v>
      </c>
      <c r="F271" s="187" t="s">
        <v>444</v>
      </c>
      <c r="G271" s="126" t="s">
        <v>204</v>
      </c>
      <c r="H271" s="126" t="s">
        <v>350</v>
      </c>
      <c r="I271" s="136"/>
      <c r="J271" s="128">
        <v>0.25</v>
      </c>
      <c r="K271" s="128"/>
      <c r="L271" s="128"/>
      <c r="M271" s="129">
        <f t="shared" si="6"/>
        <v>0.25</v>
      </c>
      <c r="O271" s="59"/>
      <c r="P271" s="101"/>
    </row>
    <row r="272" spans="1:16" ht="38.25">
      <c r="A272" s="55" t="s">
        <v>176</v>
      </c>
      <c r="B272" s="56" t="s">
        <v>200</v>
      </c>
      <c r="C272" s="55" t="s">
        <v>12</v>
      </c>
      <c r="D272" s="124" t="s">
        <v>38</v>
      </c>
      <c r="E272" s="124" t="s">
        <v>27</v>
      </c>
      <c r="F272" s="125" t="s">
        <v>205</v>
      </c>
      <c r="G272" s="126" t="s">
        <v>502</v>
      </c>
      <c r="H272" s="126" t="s">
        <v>258</v>
      </c>
      <c r="I272" s="136">
        <v>0.4</v>
      </c>
      <c r="J272" s="128"/>
      <c r="K272" s="128"/>
      <c r="L272" s="128"/>
      <c r="M272" s="129">
        <f t="shared" si="6"/>
        <v>0.4</v>
      </c>
      <c r="O272" s="59"/>
      <c r="P272" s="101"/>
    </row>
    <row r="273" spans="1:16" ht="12.75">
      <c r="A273" s="55" t="s">
        <v>176</v>
      </c>
      <c r="B273" s="56" t="s">
        <v>200</v>
      </c>
      <c r="C273" s="55" t="s">
        <v>12</v>
      </c>
      <c r="D273" s="124" t="s">
        <v>38</v>
      </c>
      <c r="E273" s="124" t="s">
        <v>27</v>
      </c>
      <c r="F273" s="125" t="s">
        <v>205</v>
      </c>
      <c r="G273" s="126" t="s">
        <v>418</v>
      </c>
      <c r="H273" s="126" t="s">
        <v>486</v>
      </c>
      <c r="I273" s="136"/>
      <c r="J273" s="128"/>
      <c r="K273" s="128">
        <v>0.2</v>
      </c>
      <c r="L273" s="128"/>
      <c r="M273" s="129">
        <f t="shared" si="6"/>
        <v>0.2</v>
      </c>
      <c r="O273" s="59"/>
      <c r="P273" s="101"/>
    </row>
    <row r="274" spans="1:16" ht="25.5">
      <c r="A274" s="55" t="s">
        <v>176</v>
      </c>
      <c r="B274" s="56" t="s">
        <v>200</v>
      </c>
      <c r="C274" s="55" t="s">
        <v>12</v>
      </c>
      <c r="D274" s="124" t="s">
        <v>38</v>
      </c>
      <c r="E274" s="124" t="s">
        <v>22</v>
      </c>
      <c r="F274" s="125" t="s">
        <v>433</v>
      </c>
      <c r="G274" s="126" t="s">
        <v>580</v>
      </c>
      <c r="H274" s="126" t="s">
        <v>350</v>
      </c>
      <c r="I274" s="136"/>
      <c r="J274" s="128">
        <v>0.25</v>
      </c>
      <c r="K274" s="128"/>
      <c r="L274" s="128"/>
      <c r="M274" s="129">
        <f t="shared" si="6"/>
        <v>0.25</v>
      </c>
      <c r="O274" s="59"/>
      <c r="P274" s="101"/>
    </row>
    <row r="275" spans="1:16" ht="25.5">
      <c r="A275" s="55" t="s">
        <v>176</v>
      </c>
      <c r="B275" s="56" t="s">
        <v>200</v>
      </c>
      <c r="C275" s="55" t="s">
        <v>12</v>
      </c>
      <c r="D275" s="130" t="s">
        <v>38</v>
      </c>
      <c r="E275" s="124" t="s">
        <v>84</v>
      </c>
      <c r="F275" s="125" t="s">
        <v>356</v>
      </c>
      <c r="G275" s="126" t="s">
        <v>380</v>
      </c>
      <c r="H275" s="126" t="s">
        <v>350</v>
      </c>
      <c r="I275" s="136"/>
      <c r="J275" s="128">
        <v>0.3</v>
      </c>
      <c r="K275" s="128"/>
      <c r="L275" s="128"/>
      <c r="M275" s="129">
        <f t="shared" si="6"/>
        <v>0.3</v>
      </c>
      <c r="O275" s="59"/>
      <c r="P275" s="101"/>
    </row>
    <row r="276" spans="1:16" ht="12.75">
      <c r="A276" s="55" t="s">
        <v>176</v>
      </c>
      <c r="B276" s="56" t="s">
        <v>200</v>
      </c>
      <c r="C276" s="55" t="s">
        <v>12</v>
      </c>
      <c r="D276" s="130" t="s">
        <v>38</v>
      </c>
      <c r="E276" s="124" t="s">
        <v>507</v>
      </c>
      <c r="F276" s="125" t="s">
        <v>484</v>
      </c>
      <c r="G276" s="126" t="s">
        <v>202</v>
      </c>
      <c r="H276" s="126" t="s">
        <v>258</v>
      </c>
      <c r="I276" s="136">
        <v>1</v>
      </c>
      <c r="J276" s="128"/>
      <c r="K276" s="128"/>
      <c r="L276" s="128"/>
      <c r="M276" s="129">
        <f t="shared" si="6"/>
        <v>1</v>
      </c>
      <c r="O276" s="59"/>
      <c r="P276" s="101"/>
    </row>
    <row r="277" spans="1:16" ht="12.75">
      <c r="A277" s="55" t="s">
        <v>176</v>
      </c>
      <c r="B277" s="56" t="s">
        <v>200</v>
      </c>
      <c r="C277" s="63" t="s">
        <v>12</v>
      </c>
      <c r="D277" s="146" t="s">
        <v>46</v>
      </c>
      <c r="E277" s="146" t="s">
        <v>47</v>
      </c>
      <c r="F277" s="146" t="s">
        <v>47</v>
      </c>
      <c r="G277" s="147"/>
      <c r="H277" s="148"/>
      <c r="I277" s="149">
        <f>SUM(I266:I276)</f>
        <v>1.4</v>
      </c>
      <c r="J277" s="150">
        <f>SUM(J266:J276)</f>
        <v>1.51</v>
      </c>
      <c r="K277" s="150">
        <f>SUM(K266:K276)</f>
        <v>0.30000000000000004</v>
      </c>
      <c r="L277" s="150"/>
      <c r="M277" s="151">
        <f t="shared" si="6"/>
        <v>3.21</v>
      </c>
      <c r="O277" s="65"/>
      <c r="P277" s="103"/>
    </row>
    <row r="278" spans="1:16" ht="12.75">
      <c r="A278" s="55" t="s">
        <v>176</v>
      </c>
      <c r="B278" s="56" t="s">
        <v>200</v>
      </c>
      <c r="C278" s="55" t="s">
        <v>48</v>
      </c>
      <c r="D278" s="130" t="s">
        <v>49</v>
      </c>
      <c r="E278" s="124" t="s">
        <v>84</v>
      </c>
      <c r="F278" s="125" t="s">
        <v>153</v>
      </c>
      <c r="G278" s="126" t="s">
        <v>206</v>
      </c>
      <c r="H278" s="138" t="s">
        <v>485</v>
      </c>
      <c r="I278" s="136"/>
      <c r="J278" s="128"/>
      <c r="K278" s="128"/>
      <c r="L278" s="128">
        <v>0.15</v>
      </c>
      <c r="M278" s="129">
        <f t="shared" si="6"/>
        <v>0.15</v>
      </c>
      <c r="O278" s="59"/>
      <c r="P278" s="101"/>
    </row>
    <row r="279" spans="1:16" ht="12.75">
      <c r="A279" s="55" t="s">
        <v>176</v>
      </c>
      <c r="B279" s="56" t="s">
        <v>200</v>
      </c>
      <c r="C279" s="55" t="s">
        <v>48</v>
      </c>
      <c r="D279" s="232" t="s">
        <v>49</v>
      </c>
      <c r="E279" s="220" t="s">
        <v>27</v>
      </c>
      <c r="F279" s="218" t="s">
        <v>643</v>
      </c>
      <c r="G279" s="94" t="s">
        <v>206</v>
      </c>
      <c r="H279" s="225" t="s">
        <v>485</v>
      </c>
      <c r="I279" s="233"/>
      <c r="J279" s="95"/>
      <c r="K279" s="95"/>
      <c r="L279" s="95">
        <v>0.2</v>
      </c>
      <c r="M279" s="96">
        <f>SUM(I279:L279)</f>
        <v>0.2</v>
      </c>
      <c r="O279" s="59"/>
      <c r="P279" s="101"/>
    </row>
    <row r="280" spans="1:16" ht="25.5">
      <c r="A280" s="55" t="s">
        <v>176</v>
      </c>
      <c r="B280" s="56" t="s">
        <v>200</v>
      </c>
      <c r="C280" s="55" t="s">
        <v>48</v>
      </c>
      <c r="D280" s="124" t="s">
        <v>154</v>
      </c>
      <c r="E280" s="124" t="s">
        <v>84</v>
      </c>
      <c r="F280" s="125" t="s">
        <v>538</v>
      </c>
      <c r="G280" s="126" t="s">
        <v>539</v>
      </c>
      <c r="H280" s="138" t="s">
        <v>485</v>
      </c>
      <c r="I280" s="136"/>
      <c r="J280" s="128"/>
      <c r="K280" s="128"/>
      <c r="L280" s="128">
        <v>0.2</v>
      </c>
      <c r="M280" s="129">
        <f t="shared" si="6"/>
        <v>0.2</v>
      </c>
      <c r="O280" s="59"/>
      <c r="P280" s="101"/>
    </row>
    <row r="281" spans="1:16" ht="16.5" customHeight="1">
      <c r="A281" s="55" t="s">
        <v>176</v>
      </c>
      <c r="B281" s="56" t="s">
        <v>200</v>
      </c>
      <c r="C281" s="55" t="s">
        <v>48</v>
      </c>
      <c r="D281" s="130" t="s">
        <v>50</v>
      </c>
      <c r="E281" s="124" t="s">
        <v>84</v>
      </c>
      <c r="F281" s="125" t="s">
        <v>562</v>
      </c>
      <c r="G281" s="126" t="s">
        <v>563</v>
      </c>
      <c r="H281" s="138" t="s">
        <v>485</v>
      </c>
      <c r="I281" s="136"/>
      <c r="J281" s="128"/>
      <c r="K281" s="128"/>
      <c r="L281" s="95">
        <v>0.2</v>
      </c>
      <c r="M281" s="96">
        <f>SUM(I281:L281)</f>
        <v>0.2</v>
      </c>
      <c r="O281" s="59"/>
      <c r="P281" s="101"/>
    </row>
    <row r="282" spans="1:16" ht="16.5" customHeight="1">
      <c r="A282" s="55" t="s">
        <v>176</v>
      </c>
      <c r="B282" s="56" t="s">
        <v>200</v>
      </c>
      <c r="C282" s="55" t="s">
        <v>48</v>
      </c>
      <c r="D282" s="130" t="s">
        <v>50</v>
      </c>
      <c r="E282" s="124" t="s">
        <v>84</v>
      </c>
      <c r="F282" s="125" t="s">
        <v>300</v>
      </c>
      <c r="G282" s="126" t="s">
        <v>207</v>
      </c>
      <c r="H282" s="138" t="s">
        <v>485</v>
      </c>
      <c r="I282" s="136"/>
      <c r="J282" s="128"/>
      <c r="K282" s="128"/>
      <c r="L282" s="128">
        <v>0.1</v>
      </c>
      <c r="M282" s="129">
        <f t="shared" si="6"/>
        <v>0.1</v>
      </c>
      <c r="O282" s="59"/>
      <c r="P282" s="101"/>
    </row>
    <row r="283" spans="1:16" ht="16.5" customHeight="1">
      <c r="A283" s="55" t="s">
        <v>176</v>
      </c>
      <c r="B283" s="56" t="s">
        <v>200</v>
      </c>
      <c r="C283" s="55" t="s">
        <v>48</v>
      </c>
      <c r="D283" s="130" t="s">
        <v>50</v>
      </c>
      <c r="E283" s="124" t="s">
        <v>84</v>
      </c>
      <c r="F283" s="125" t="s">
        <v>346</v>
      </c>
      <c r="G283" s="94" t="s">
        <v>639</v>
      </c>
      <c r="H283" s="138" t="s">
        <v>485</v>
      </c>
      <c r="I283" s="136"/>
      <c r="J283" s="128"/>
      <c r="K283" s="128"/>
      <c r="L283" s="128">
        <v>0.2</v>
      </c>
      <c r="M283" s="129">
        <f t="shared" si="6"/>
        <v>0.2</v>
      </c>
      <c r="O283" s="59"/>
      <c r="P283" s="101"/>
    </row>
    <row r="284" spans="1:16" s="45" customFormat="1" ht="16.5" customHeight="1">
      <c r="A284" s="55" t="s">
        <v>176</v>
      </c>
      <c r="B284" s="56" t="s">
        <v>200</v>
      </c>
      <c r="C284" s="55" t="s">
        <v>48</v>
      </c>
      <c r="D284" s="130" t="s">
        <v>50</v>
      </c>
      <c r="E284" s="124" t="s">
        <v>84</v>
      </c>
      <c r="F284" s="125" t="s">
        <v>378</v>
      </c>
      <c r="G284" s="94" t="s">
        <v>640</v>
      </c>
      <c r="H284" s="138" t="s">
        <v>485</v>
      </c>
      <c r="I284" s="136"/>
      <c r="J284" s="128"/>
      <c r="K284" s="128"/>
      <c r="L284" s="95">
        <v>0.05</v>
      </c>
      <c r="M284" s="96">
        <f t="shared" si="6"/>
        <v>0.05</v>
      </c>
      <c r="N284" s="12"/>
      <c r="O284" s="59"/>
      <c r="P284" s="101"/>
    </row>
    <row r="285" spans="1:16" ht="16.5" customHeight="1">
      <c r="A285" s="55" t="s">
        <v>176</v>
      </c>
      <c r="B285" s="56" t="s">
        <v>200</v>
      </c>
      <c r="C285" s="55" t="s">
        <v>48</v>
      </c>
      <c r="D285" s="124" t="s">
        <v>58</v>
      </c>
      <c r="E285" s="124" t="s">
        <v>109</v>
      </c>
      <c r="F285" s="125" t="s">
        <v>460</v>
      </c>
      <c r="G285" s="126" t="s">
        <v>208</v>
      </c>
      <c r="H285" s="138" t="s">
        <v>485</v>
      </c>
      <c r="I285" s="136"/>
      <c r="J285" s="128"/>
      <c r="K285" s="128"/>
      <c r="L285" s="128">
        <v>0.2</v>
      </c>
      <c r="M285" s="129">
        <f t="shared" si="6"/>
        <v>0.2</v>
      </c>
      <c r="O285" s="59"/>
      <c r="P285" s="101"/>
    </row>
    <row r="286" spans="1:16" ht="16.5" customHeight="1">
      <c r="A286" s="55" t="s">
        <v>176</v>
      </c>
      <c r="B286" s="56" t="s">
        <v>200</v>
      </c>
      <c r="C286" s="55" t="s">
        <v>48</v>
      </c>
      <c r="D286" s="124" t="s">
        <v>209</v>
      </c>
      <c r="E286" s="124" t="s">
        <v>14</v>
      </c>
      <c r="F286" s="125" t="s">
        <v>210</v>
      </c>
      <c r="G286" s="126" t="s">
        <v>211</v>
      </c>
      <c r="H286" s="138" t="s">
        <v>485</v>
      </c>
      <c r="I286" s="136"/>
      <c r="J286" s="128"/>
      <c r="K286" s="128"/>
      <c r="L286" s="128">
        <v>0.1</v>
      </c>
      <c r="M286" s="129">
        <f t="shared" si="6"/>
        <v>0.1</v>
      </c>
      <c r="O286" s="59"/>
      <c r="P286" s="101"/>
    </row>
    <row r="287" spans="1:16" ht="16.5" customHeight="1">
      <c r="A287" s="55" t="s">
        <v>176</v>
      </c>
      <c r="B287" s="56" t="s">
        <v>200</v>
      </c>
      <c r="C287" s="55" t="s">
        <v>48</v>
      </c>
      <c r="D287" s="130" t="s">
        <v>209</v>
      </c>
      <c r="E287" s="124" t="s">
        <v>84</v>
      </c>
      <c r="F287" s="125" t="s">
        <v>524</v>
      </c>
      <c r="G287" s="94" t="s">
        <v>624</v>
      </c>
      <c r="H287" s="138" t="s">
        <v>485</v>
      </c>
      <c r="I287" s="136"/>
      <c r="J287" s="128"/>
      <c r="K287" s="128"/>
      <c r="L287" s="95">
        <v>0.35</v>
      </c>
      <c r="M287" s="96">
        <f t="shared" si="6"/>
        <v>0.35</v>
      </c>
      <c r="O287" s="96"/>
      <c r="P287" s="108"/>
    </row>
    <row r="288" spans="1:16" ht="16.5" customHeight="1">
      <c r="A288" s="55" t="s">
        <v>176</v>
      </c>
      <c r="B288" s="56" t="s">
        <v>200</v>
      </c>
      <c r="C288" s="55" t="s">
        <v>48</v>
      </c>
      <c r="D288" s="130" t="s">
        <v>63</v>
      </c>
      <c r="E288" s="124" t="s">
        <v>84</v>
      </c>
      <c r="F288" s="125" t="s">
        <v>165</v>
      </c>
      <c r="G288" s="126" t="s">
        <v>202</v>
      </c>
      <c r="H288" s="138" t="s">
        <v>485</v>
      </c>
      <c r="I288" s="136"/>
      <c r="J288" s="128"/>
      <c r="K288" s="128"/>
      <c r="L288" s="128">
        <v>0.2</v>
      </c>
      <c r="M288" s="129">
        <f t="shared" si="6"/>
        <v>0.2</v>
      </c>
      <c r="O288" s="59"/>
      <c r="P288" s="101"/>
    </row>
    <row r="289" spans="1:16" ht="16.5" customHeight="1">
      <c r="A289" s="55" t="s">
        <v>176</v>
      </c>
      <c r="B289" s="56" t="s">
        <v>200</v>
      </c>
      <c r="C289" s="55" t="s">
        <v>48</v>
      </c>
      <c r="D289" s="130" t="s">
        <v>65</v>
      </c>
      <c r="E289" s="124" t="s">
        <v>84</v>
      </c>
      <c r="F289" s="125" t="s">
        <v>107</v>
      </c>
      <c r="G289" s="126" t="s">
        <v>202</v>
      </c>
      <c r="H289" s="138" t="s">
        <v>485</v>
      </c>
      <c r="I289" s="136"/>
      <c r="J289" s="128"/>
      <c r="K289" s="128"/>
      <c r="L289" s="128">
        <v>0.1</v>
      </c>
      <c r="M289" s="129">
        <f t="shared" si="6"/>
        <v>0.1</v>
      </c>
      <c r="O289" s="59"/>
      <c r="P289" s="101"/>
    </row>
    <row r="290" spans="1:16" ht="25.5">
      <c r="A290" s="55" t="s">
        <v>176</v>
      </c>
      <c r="B290" s="56" t="s">
        <v>200</v>
      </c>
      <c r="C290" s="55" t="s">
        <v>48</v>
      </c>
      <c r="D290" s="142" t="s">
        <v>150</v>
      </c>
      <c r="E290" s="220" t="s">
        <v>14</v>
      </c>
      <c r="F290" s="125" t="s">
        <v>285</v>
      </c>
      <c r="G290" s="94" t="s">
        <v>602</v>
      </c>
      <c r="H290" s="138" t="s">
        <v>485</v>
      </c>
      <c r="I290" s="136"/>
      <c r="J290" s="128"/>
      <c r="K290" s="128"/>
      <c r="L290" s="95">
        <v>0.2</v>
      </c>
      <c r="M290" s="96">
        <f>SUM(I290:L290)</f>
        <v>0.2</v>
      </c>
      <c r="O290" s="59"/>
      <c r="P290" s="101"/>
    </row>
    <row r="291" spans="1:16" ht="12.75">
      <c r="A291" s="55" t="s">
        <v>176</v>
      </c>
      <c r="B291" s="56" t="s">
        <v>200</v>
      </c>
      <c r="C291" s="55" t="s">
        <v>48</v>
      </c>
      <c r="D291" s="231" t="s">
        <v>614</v>
      </c>
      <c r="E291" s="220" t="s">
        <v>14</v>
      </c>
      <c r="F291" s="218" t="s">
        <v>616</v>
      </c>
      <c r="G291" s="94" t="s">
        <v>617</v>
      </c>
      <c r="H291" s="138" t="s">
        <v>485</v>
      </c>
      <c r="I291" s="136"/>
      <c r="J291" s="128"/>
      <c r="K291" s="128"/>
      <c r="L291" s="95">
        <v>0.1</v>
      </c>
      <c r="M291" s="96">
        <f>SUM(I291:L291)</f>
        <v>0.1</v>
      </c>
      <c r="O291" s="59"/>
      <c r="P291" s="101"/>
    </row>
    <row r="292" spans="1:16" ht="12.75">
      <c r="A292" s="55" t="s">
        <v>176</v>
      </c>
      <c r="B292" s="56" t="s">
        <v>200</v>
      </c>
      <c r="C292" s="55" t="s">
        <v>48</v>
      </c>
      <c r="D292" s="220" t="s">
        <v>629</v>
      </c>
      <c r="E292" s="220" t="s">
        <v>14</v>
      </c>
      <c r="F292" s="218" t="s">
        <v>630</v>
      </c>
      <c r="G292" s="94" t="s">
        <v>632</v>
      </c>
      <c r="H292" s="138" t="s">
        <v>485</v>
      </c>
      <c r="I292" s="136"/>
      <c r="J292" s="128"/>
      <c r="K292" s="128"/>
      <c r="L292" s="95">
        <v>0.25</v>
      </c>
      <c r="M292" s="96">
        <f>SUM(I292:L292)</f>
        <v>0.25</v>
      </c>
      <c r="O292" s="59"/>
      <c r="P292" s="101"/>
    </row>
    <row r="293" spans="1:16" ht="12.75">
      <c r="A293" s="55" t="s">
        <v>176</v>
      </c>
      <c r="B293" s="56" t="s">
        <v>200</v>
      </c>
      <c r="C293" s="55" t="s">
        <v>48</v>
      </c>
      <c r="D293" s="232" t="s">
        <v>629</v>
      </c>
      <c r="E293" s="220" t="s">
        <v>14</v>
      </c>
      <c r="F293" s="218" t="s">
        <v>630</v>
      </c>
      <c r="G293" s="94" t="s">
        <v>633</v>
      </c>
      <c r="H293" s="138" t="s">
        <v>485</v>
      </c>
      <c r="I293" s="136"/>
      <c r="J293" s="128"/>
      <c r="K293" s="128"/>
      <c r="L293" s="95">
        <v>0.1</v>
      </c>
      <c r="M293" s="96">
        <f>SUM(I293:L293)</f>
        <v>0.1</v>
      </c>
      <c r="O293" s="59"/>
      <c r="P293" s="101"/>
    </row>
    <row r="294" spans="1:16" ht="16.5" customHeight="1">
      <c r="A294" s="55" t="s">
        <v>176</v>
      </c>
      <c r="B294" s="56" t="s">
        <v>200</v>
      </c>
      <c r="C294" s="55" t="s">
        <v>48</v>
      </c>
      <c r="D294" s="142" t="s">
        <v>160</v>
      </c>
      <c r="E294" s="124" t="s">
        <v>84</v>
      </c>
      <c r="F294" s="125" t="s">
        <v>388</v>
      </c>
      <c r="G294" s="126" t="s">
        <v>202</v>
      </c>
      <c r="H294" s="138" t="s">
        <v>485</v>
      </c>
      <c r="I294" s="136"/>
      <c r="J294" s="128"/>
      <c r="K294" s="128"/>
      <c r="L294" s="128">
        <v>0.25</v>
      </c>
      <c r="M294" s="129">
        <f t="shared" si="6"/>
        <v>0.25</v>
      </c>
      <c r="O294" s="59"/>
      <c r="P294" s="101"/>
    </row>
    <row r="295" spans="1:16" ht="16.5" customHeight="1">
      <c r="A295" s="55" t="s">
        <v>176</v>
      </c>
      <c r="B295" s="56" t="s">
        <v>200</v>
      </c>
      <c r="C295" s="63" t="s">
        <v>48</v>
      </c>
      <c r="D295" s="146" t="s">
        <v>70</v>
      </c>
      <c r="E295" s="146" t="s">
        <v>47</v>
      </c>
      <c r="F295" s="146" t="s">
        <v>47</v>
      </c>
      <c r="G295" s="147"/>
      <c r="H295" s="148"/>
      <c r="I295" s="149"/>
      <c r="J295" s="150"/>
      <c r="K295" s="150"/>
      <c r="L295" s="150">
        <f>SUM(L278:L294)</f>
        <v>2.95</v>
      </c>
      <c r="M295" s="151">
        <f t="shared" si="6"/>
        <v>2.95</v>
      </c>
      <c r="O295" s="65"/>
      <c r="P295" s="103"/>
    </row>
    <row r="296" spans="1:16" ht="12.75">
      <c r="A296" s="55" t="s">
        <v>176</v>
      </c>
      <c r="B296" s="85" t="s">
        <v>200</v>
      </c>
      <c r="C296" s="67" t="s">
        <v>71</v>
      </c>
      <c r="D296" s="155" t="s">
        <v>47</v>
      </c>
      <c r="E296" s="155" t="s">
        <v>47</v>
      </c>
      <c r="F296" s="155" t="s">
        <v>47</v>
      </c>
      <c r="G296" s="156"/>
      <c r="H296" s="157"/>
      <c r="I296" s="158">
        <f>I277</f>
        <v>1.4</v>
      </c>
      <c r="J296" s="159">
        <f>J277</f>
        <v>1.51</v>
      </c>
      <c r="K296" s="159">
        <f>K277</f>
        <v>0.30000000000000004</v>
      </c>
      <c r="L296" s="159">
        <f>L295</f>
        <v>2.95</v>
      </c>
      <c r="M296" s="160">
        <f t="shared" si="6"/>
        <v>6.16</v>
      </c>
      <c r="O296" s="68"/>
      <c r="P296" s="104"/>
    </row>
    <row r="297" spans="1:16" ht="19.5" customHeight="1">
      <c r="A297" s="72" t="s">
        <v>176</v>
      </c>
      <c r="B297" s="73" t="s">
        <v>95</v>
      </c>
      <c r="C297" s="74" t="s">
        <v>47</v>
      </c>
      <c r="D297" s="172" t="s">
        <v>47</v>
      </c>
      <c r="E297" s="172" t="s">
        <v>47</v>
      </c>
      <c r="F297" s="172" t="s">
        <v>47</v>
      </c>
      <c r="G297" s="173"/>
      <c r="H297" s="174"/>
      <c r="I297" s="175">
        <f>SUMIF($C$221:$C$296,"WBS L3 Total",I$221:I$296)</f>
        <v>13.35</v>
      </c>
      <c r="J297" s="176">
        <f>SUMIF($C$221:$C$296,"WBS L3 Total",J$221:J$296)</f>
        <v>2.4850000000000003</v>
      </c>
      <c r="K297" s="176">
        <f>SUMIF($C$221:$C$296,"WBS L3 Total",K$221:K$296)</f>
        <v>0.6000000000000001</v>
      </c>
      <c r="L297" s="176">
        <f>SUMIF($C$221:$C$296,"WBS L3 Total",L$221:L$296)</f>
        <v>6.050000000000001</v>
      </c>
      <c r="M297" s="177">
        <f t="shared" si="6"/>
        <v>22.485000000000003</v>
      </c>
      <c r="N297" s="97"/>
      <c r="O297" s="75"/>
      <c r="P297" s="106"/>
    </row>
    <row r="298" spans="1:17" ht="15.75" customHeight="1">
      <c r="A298" s="57" t="s">
        <v>212</v>
      </c>
      <c r="B298" s="58" t="s">
        <v>260</v>
      </c>
      <c r="C298" s="57" t="s">
        <v>12</v>
      </c>
      <c r="D298" s="124" t="s">
        <v>13</v>
      </c>
      <c r="E298" s="124" t="s">
        <v>14</v>
      </c>
      <c r="F298" s="125" t="s">
        <v>15</v>
      </c>
      <c r="G298" s="126" t="s">
        <v>261</v>
      </c>
      <c r="H298" s="126" t="s">
        <v>350</v>
      </c>
      <c r="I298" s="136"/>
      <c r="J298" s="128">
        <v>0.25</v>
      </c>
      <c r="K298" s="128"/>
      <c r="L298" s="128"/>
      <c r="M298" s="129">
        <f t="shared" si="6"/>
        <v>0.25</v>
      </c>
      <c r="O298" s="59"/>
      <c r="P298" s="101"/>
      <c r="Q298" s="1" t="s">
        <v>279</v>
      </c>
    </row>
    <row r="299" spans="1:17" ht="15.75" customHeight="1">
      <c r="A299" s="55" t="s">
        <v>212</v>
      </c>
      <c r="B299" s="56" t="s">
        <v>260</v>
      </c>
      <c r="C299" s="55" t="s">
        <v>12</v>
      </c>
      <c r="D299" s="124" t="s">
        <v>137</v>
      </c>
      <c r="E299" s="124" t="s">
        <v>14</v>
      </c>
      <c r="F299" s="125" t="s">
        <v>170</v>
      </c>
      <c r="G299" s="126" t="s">
        <v>213</v>
      </c>
      <c r="H299" s="126" t="s">
        <v>486</v>
      </c>
      <c r="I299" s="136"/>
      <c r="J299" s="128"/>
      <c r="K299" s="128">
        <v>0.1</v>
      </c>
      <c r="L299" s="128"/>
      <c r="M299" s="129">
        <f t="shared" si="6"/>
        <v>0.1</v>
      </c>
      <c r="O299" s="59"/>
      <c r="P299" s="101"/>
      <c r="Q299" s="1" t="s">
        <v>274</v>
      </c>
    </row>
    <row r="300" spans="1:17" ht="15.75" customHeight="1">
      <c r="A300" s="55" t="s">
        <v>212</v>
      </c>
      <c r="B300" s="56" t="s">
        <v>260</v>
      </c>
      <c r="C300" s="55" t="s">
        <v>12</v>
      </c>
      <c r="D300" s="124" t="s">
        <v>30</v>
      </c>
      <c r="E300" s="124" t="s">
        <v>14</v>
      </c>
      <c r="F300" s="125" t="s">
        <v>214</v>
      </c>
      <c r="G300" s="126" t="s">
        <v>213</v>
      </c>
      <c r="H300" s="126" t="s">
        <v>486</v>
      </c>
      <c r="I300" s="136"/>
      <c r="J300" s="128"/>
      <c r="K300" s="128">
        <v>0.1</v>
      </c>
      <c r="L300" s="128"/>
      <c r="M300" s="129">
        <f t="shared" si="6"/>
        <v>0.1</v>
      </c>
      <c r="O300" s="59"/>
      <c r="P300" s="101"/>
      <c r="Q300" s="1" t="s">
        <v>274</v>
      </c>
    </row>
    <row r="301" spans="1:17" ht="15.75" customHeight="1">
      <c r="A301" s="55" t="s">
        <v>212</v>
      </c>
      <c r="B301" s="56" t="s">
        <v>260</v>
      </c>
      <c r="C301" s="55" t="s">
        <v>12</v>
      </c>
      <c r="D301" s="124" t="s">
        <v>38</v>
      </c>
      <c r="E301" s="124" t="s">
        <v>22</v>
      </c>
      <c r="F301" s="218" t="s">
        <v>611</v>
      </c>
      <c r="G301" s="94" t="s">
        <v>213</v>
      </c>
      <c r="H301" s="126" t="s">
        <v>486</v>
      </c>
      <c r="I301" s="136"/>
      <c r="J301" s="128"/>
      <c r="K301" s="95">
        <v>0.1</v>
      </c>
      <c r="L301" s="128"/>
      <c r="M301" s="96">
        <f>SUM(I301:L301)</f>
        <v>0.1</v>
      </c>
      <c r="O301" s="59"/>
      <c r="P301" s="101"/>
      <c r="Q301" s="1" t="s">
        <v>274</v>
      </c>
    </row>
    <row r="302" spans="1:17" ht="25.5">
      <c r="A302" s="55" t="s">
        <v>212</v>
      </c>
      <c r="B302" s="56" t="s">
        <v>260</v>
      </c>
      <c r="C302" s="55" t="s">
        <v>12</v>
      </c>
      <c r="D302" s="124" t="s">
        <v>33</v>
      </c>
      <c r="E302" s="124" t="s">
        <v>27</v>
      </c>
      <c r="F302" s="125" t="s">
        <v>119</v>
      </c>
      <c r="G302" s="126" t="s">
        <v>337</v>
      </c>
      <c r="H302" s="126" t="s">
        <v>486</v>
      </c>
      <c r="I302" s="136"/>
      <c r="J302" s="128"/>
      <c r="K302" s="128">
        <v>0.3</v>
      </c>
      <c r="L302" s="128"/>
      <c r="M302" s="129">
        <f t="shared" si="6"/>
        <v>0.3</v>
      </c>
      <c r="O302" s="59"/>
      <c r="P302" s="101"/>
      <c r="Q302" s="1" t="s">
        <v>274</v>
      </c>
    </row>
    <row r="303" spans="1:16" ht="25.5">
      <c r="A303" s="55" t="s">
        <v>212</v>
      </c>
      <c r="B303" s="56" t="s">
        <v>260</v>
      </c>
      <c r="C303" s="55" t="s">
        <v>12</v>
      </c>
      <c r="D303" s="130" t="s">
        <v>33</v>
      </c>
      <c r="E303" s="124" t="s">
        <v>84</v>
      </c>
      <c r="F303" s="125" t="s">
        <v>266</v>
      </c>
      <c r="G303" s="126" t="s">
        <v>215</v>
      </c>
      <c r="H303" s="126" t="s">
        <v>350</v>
      </c>
      <c r="I303" s="136"/>
      <c r="J303" s="95">
        <v>0.1</v>
      </c>
      <c r="K303" s="128"/>
      <c r="L303" s="128"/>
      <c r="M303" s="96">
        <f t="shared" si="6"/>
        <v>0.1</v>
      </c>
      <c r="O303" s="59"/>
      <c r="P303" s="101"/>
    </row>
    <row r="304" spans="1:16" ht="12.75">
      <c r="A304" s="55" t="s">
        <v>212</v>
      </c>
      <c r="B304" s="56" t="s">
        <v>260</v>
      </c>
      <c r="C304" s="63" t="s">
        <v>12</v>
      </c>
      <c r="D304" s="146" t="s">
        <v>46</v>
      </c>
      <c r="E304" s="146" t="s">
        <v>47</v>
      </c>
      <c r="F304" s="146" t="s">
        <v>47</v>
      </c>
      <c r="G304" s="147"/>
      <c r="H304" s="148"/>
      <c r="I304" s="149">
        <f>SUM(I298:I303)</f>
        <v>0</v>
      </c>
      <c r="J304" s="150">
        <f>SUM(J298:J303)</f>
        <v>0.35</v>
      </c>
      <c r="K304" s="150">
        <f>SUM(K298:K303)</f>
        <v>0.6000000000000001</v>
      </c>
      <c r="L304" s="150"/>
      <c r="M304" s="151">
        <f t="shared" si="6"/>
        <v>0.9500000000000001</v>
      </c>
      <c r="O304" s="65"/>
      <c r="P304" s="103"/>
    </row>
    <row r="305" spans="1:17" ht="16.5" customHeight="1">
      <c r="A305" s="55" t="s">
        <v>212</v>
      </c>
      <c r="B305" s="56" t="s">
        <v>260</v>
      </c>
      <c r="C305" s="55" t="s">
        <v>48</v>
      </c>
      <c r="D305" s="124" t="s">
        <v>209</v>
      </c>
      <c r="E305" s="124" t="s">
        <v>14</v>
      </c>
      <c r="F305" s="125" t="s">
        <v>210</v>
      </c>
      <c r="G305" s="126" t="s">
        <v>213</v>
      </c>
      <c r="H305" s="138" t="s">
        <v>485</v>
      </c>
      <c r="I305" s="136"/>
      <c r="J305" s="128"/>
      <c r="K305" s="128"/>
      <c r="L305" s="128">
        <v>0.1</v>
      </c>
      <c r="M305" s="129">
        <f t="shared" si="6"/>
        <v>0.1</v>
      </c>
      <c r="O305" s="59"/>
      <c r="P305" s="101"/>
      <c r="Q305" s="1" t="s">
        <v>274</v>
      </c>
    </row>
    <row r="306" spans="1:17" ht="16.5" customHeight="1">
      <c r="A306" s="55" t="s">
        <v>212</v>
      </c>
      <c r="B306" s="56" t="s">
        <v>260</v>
      </c>
      <c r="C306" s="55" t="s">
        <v>48</v>
      </c>
      <c r="D306" s="220" t="s">
        <v>49</v>
      </c>
      <c r="E306" s="220" t="s">
        <v>22</v>
      </c>
      <c r="F306" s="218" t="s">
        <v>645</v>
      </c>
      <c r="G306" s="94" t="s">
        <v>213</v>
      </c>
      <c r="H306" s="94" t="s">
        <v>485</v>
      </c>
      <c r="I306" s="233"/>
      <c r="J306" s="95"/>
      <c r="K306" s="95"/>
      <c r="L306" s="95">
        <v>0.1</v>
      </c>
      <c r="M306" s="96">
        <f>SUM(I306:L306)</f>
        <v>0.1</v>
      </c>
      <c r="O306" s="59"/>
      <c r="P306" s="101"/>
      <c r="Q306" s="1" t="s">
        <v>274</v>
      </c>
    </row>
    <row r="307" spans="1:17" ht="16.5" customHeight="1">
      <c r="A307" s="55" t="s">
        <v>212</v>
      </c>
      <c r="B307" s="56" t="s">
        <v>260</v>
      </c>
      <c r="C307" s="55" t="s">
        <v>48</v>
      </c>
      <c r="D307" s="124" t="s">
        <v>49</v>
      </c>
      <c r="E307" s="124" t="s">
        <v>22</v>
      </c>
      <c r="F307" s="125" t="s">
        <v>405</v>
      </c>
      <c r="G307" s="126" t="s">
        <v>213</v>
      </c>
      <c r="H307" s="126" t="s">
        <v>485</v>
      </c>
      <c r="I307" s="136"/>
      <c r="J307" s="128"/>
      <c r="K307" s="128"/>
      <c r="L307" s="128">
        <v>0.1</v>
      </c>
      <c r="M307" s="129">
        <f t="shared" si="6"/>
        <v>0.1</v>
      </c>
      <c r="O307" s="59"/>
      <c r="P307" s="101"/>
      <c r="Q307" s="1" t="s">
        <v>274</v>
      </c>
    </row>
    <row r="308" spans="1:17" ht="16.5" customHeight="1">
      <c r="A308" s="55" t="s">
        <v>212</v>
      </c>
      <c r="B308" s="56" t="s">
        <v>260</v>
      </c>
      <c r="C308" s="55" t="s">
        <v>48</v>
      </c>
      <c r="D308" s="124" t="s">
        <v>59</v>
      </c>
      <c r="E308" s="124" t="s">
        <v>14</v>
      </c>
      <c r="F308" s="125" t="s">
        <v>62</v>
      </c>
      <c r="G308" s="126" t="s">
        <v>213</v>
      </c>
      <c r="H308" s="138" t="s">
        <v>485</v>
      </c>
      <c r="I308" s="136"/>
      <c r="J308" s="128"/>
      <c r="K308" s="128"/>
      <c r="L308" s="128">
        <v>0.1</v>
      </c>
      <c r="M308" s="129">
        <f t="shared" si="6"/>
        <v>0.1</v>
      </c>
      <c r="O308" s="59"/>
      <c r="P308" s="101"/>
      <c r="Q308" s="1" t="s">
        <v>274</v>
      </c>
    </row>
    <row r="309" spans="1:17" ht="16.5" customHeight="1">
      <c r="A309" s="55" t="s">
        <v>212</v>
      </c>
      <c r="B309" s="56" t="s">
        <v>260</v>
      </c>
      <c r="C309" s="55" t="s">
        <v>48</v>
      </c>
      <c r="D309" s="124" t="s">
        <v>59</v>
      </c>
      <c r="E309" s="124" t="s">
        <v>14</v>
      </c>
      <c r="F309" s="125" t="s">
        <v>217</v>
      </c>
      <c r="G309" s="126" t="s">
        <v>213</v>
      </c>
      <c r="H309" s="138" t="s">
        <v>485</v>
      </c>
      <c r="I309" s="136"/>
      <c r="J309" s="128"/>
      <c r="K309" s="128"/>
      <c r="L309" s="128">
        <v>0.1</v>
      </c>
      <c r="M309" s="129">
        <f t="shared" si="6"/>
        <v>0.1</v>
      </c>
      <c r="O309" s="59"/>
      <c r="P309" s="101"/>
      <c r="Q309" s="1" t="s">
        <v>274</v>
      </c>
    </row>
    <row r="310" spans="1:16" ht="12.75">
      <c r="A310" s="55" t="s">
        <v>212</v>
      </c>
      <c r="B310" s="56" t="s">
        <v>260</v>
      </c>
      <c r="C310" s="63" t="s">
        <v>48</v>
      </c>
      <c r="D310" s="146" t="s">
        <v>70</v>
      </c>
      <c r="E310" s="146" t="s">
        <v>47</v>
      </c>
      <c r="F310" s="146" t="s">
        <v>47</v>
      </c>
      <c r="G310" s="147"/>
      <c r="H310" s="148"/>
      <c r="I310" s="149"/>
      <c r="J310" s="150"/>
      <c r="K310" s="150"/>
      <c r="L310" s="150">
        <f>SUM(L305:L309)</f>
        <v>0.5</v>
      </c>
      <c r="M310" s="151">
        <f t="shared" si="6"/>
        <v>0.5</v>
      </c>
      <c r="O310" s="65"/>
      <c r="P310" s="103"/>
    </row>
    <row r="311" spans="1:16" ht="12.75">
      <c r="A311" s="55" t="s">
        <v>212</v>
      </c>
      <c r="B311" s="66" t="s">
        <v>260</v>
      </c>
      <c r="C311" s="67" t="s">
        <v>71</v>
      </c>
      <c r="D311" s="155" t="s">
        <v>47</v>
      </c>
      <c r="E311" s="155" t="s">
        <v>47</v>
      </c>
      <c r="F311" s="155" t="s">
        <v>47</v>
      </c>
      <c r="G311" s="156"/>
      <c r="H311" s="157"/>
      <c r="I311" s="158">
        <f>I304</f>
        <v>0</v>
      </c>
      <c r="J311" s="159">
        <f>J304</f>
        <v>0.35</v>
      </c>
      <c r="K311" s="159">
        <f>K304</f>
        <v>0.6000000000000001</v>
      </c>
      <c r="L311" s="159">
        <f>L310</f>
        <v>0.5</v>
      </c>
      <c r="M311" s="160">
        <f t="shared" si="6"/>
        <v>1.4500000000000002</v>
      </c>
      <c r="O311" s="68"/>
      <c r="P311" s="104"/>
    </row>
    <row r="312" spans="1:17" ht="15" customHeight="1">
      <c r="A312" s="55" t="s">
        <v>212</v>
      </c>
      <c r="B312" s="78" t="s">
        <v>218</v>
      </c>
      <c r="C312" s="70" t="s">
        <v>12</v>
      </c>
      <c r="D312" s="130" t="s">
        <v>137</v>
      </c>
      <c r="E312" s="125" t="s">
        <v>14</v>
      </c>
      <c r="F312" s="125" t="s">
        <v>170</v>
      </c>
      <c r="G312" s="138" t="s">
        <v>428</v>
      </c>
      <c r="H312" s="188" t="s">
        <v>486</v>
      </c>
      <c r="I312" s="145"/>
      <c r="J312" s="152"/>
      <c r="K312" s="152">
        <v>0.25</v>
      </c>
      <c r="L312" s="152"/>
      <c r="M312" s="129">
        <f t="shared" si="6"/>
        <v>0.25</v>
      </c>
      <c r="O312" s="59"/>
      <c r="P312" s="101"/>
      <c r="Q312" s="12" t="s">
        <v>271</v>
      </c>
    </row>
    <row r="313" spans="1:17" ht="15" customHeight="1">
      <c r="A313" s="55" t="s">
        <v>212</v>
      </c>
      <c r="B313" s="56" t="s">
        <v>218</v>
      </c>
      <c r="C313" s="79" t="s">
        <v>12</v>
      </c>
      <c r="D313" s="124" t="s">
        <v>516</v>
      </c>
      <c r="E313" s="124" t="s">
        <v>14</v>
      </c>
      <c r="F313" s="125" t="s">
        <v>131</v>
      </c>
      <c r="G313" s="138" t="s">
        <v>282</v>
      </c>
      <c r="H313" s="138" t="s">
        <v>486</v>
      </c>
      <c r="I313" s="136"/>
      <c r="J313" s="128"/>
      <c r="K313" s="128">
        <v>0.25</v>
      </c>
      <c r="L313" s="128"/>
      <c r="M313" s="129">
        <f t="shared" si="6"/>
        <v>0.25</v>
      </c>
      <c r="O313" s="59"/>
      <c r="P313" s="101"/>
      <c r="Q313" t="s">
        <v>271</v>
      </c>
    </row>
    <row r="314" spans="1:17" ht="15" customHeight="1">
      <c r="A314" s="55" t="s">
        <v>212</v>
      </c>
      <c r="B314" s="82" t="s">
        <v>218</v>
      </c>
      <c r="C314" s="76" t="s">
        <v>12</v>
      </c>
      <c r="D314" s="139" t="s">
        <v>16</v>
      </c>
      <c r="E314" s="124" t="s">
        <v>14</v>
      </c>
      <c r="F314" s="125" t="s">
        <v>17</v>
      </c>
      <c r="G314" s="126" t="s">
        <v>305</v>
      </c>
      <c r="H314" s="126" t="s">
        <v>486</v>
      </c>
      <c r="I314" s="136"/>
      <c r="J314" s="128"/>
      <c r="K314" s="128">
        <v>0.25</v>
      </c>
      <c r="L314" s="128"/>
      <c r="M314" s="129">
        <f t="shared" si="6"/>
        <v>0.25</v>
      </c>
      <c r="O314" s="59"/>
      <c r="P314" s="101"/>
      <c r="Q314" t="s">
        <v>271</v>
      </c>
    </row>
    <row r="315" spans="1:16" ht="25.5">
      <c r="A315" s="55" t="s">
        <v>212</v>
      </c>
      <c r="B315" s="82" t="s">
        <v>218</v>
      </c>
      <c r="C315" s="76" t="s">
        <v>12</v>
      </c>
      <c r="D315" s="140" t="s">
        <v>16</v>
      </c>
      <c r="E315" s="124" t="s">
        <v>22</v>
      </c>
      <c r="F315" s="125" t="s">
        <v>343</v>
      </c>
      <c r="G315" s="126" t="s">
        <v>344</v>
      </c>
      <c r="H315" s="126" t="s">
        <v>350</v>
      </c>
      <c r="I315" s="136"/>
      <c r="J315" s="128">
        <v>0.25</v>
      </c>
      <c r="K315" s="128"/>
      <c r="L315" s="128"/>
      <c r="M315" s="129">
        <f t="shared" si="6"/>
        <v>0.25</v>
      </c>
      <c r="O315" s="59"/>
      <c r="P315" s="101"/>
    </row>
    <row r="316" spans="1:17" ht="15.75" customHeight="1">
      <c r="A316" s="55" t="s">
        <v>212</v>
      </c>
      <c r="B316" s="56" t="s">
        <v>218</v>
      </c>
      <c r="C316" s="55" t="s">
        <v>12</v>
      </c>
      <c r="D316" s="130" t="s">
        <v>19</v>
      </c>
      <c r="E316" s="130" t="s">
        <v>14</v>
      </c>
      <c r="F316" s="125" t="s">
        <v>89</v>
      </c>
      <c r="G316" s="126" t="s">
        <v>521</v>
      </c>
      <c r="H316" s="126" t="s">
        <v>486</v>
      </c>
      <c r="I316" s="136"/>
      <c r="J316" s="128"/>
      <c r="K316" s="128">
        <v>0.15</v>
      </c>
      <c r="L316" s="128"/>
      <c r="M316" s="129">
        <f t="shared" si="6"/>
        <v>0.15</v>
      </c>
      <c r="O316" s="59"/>
      <c r="P316" s="101"/>
      <c r="Q316" t="s">
        <v>271</v>
      </c>
    </row>
    <row r="317" spans="1:17" ht="15.75" customHeight="1">
      <c r="A317" s="55" t="s">
        <v>212</v>
      </c>
      <c r="B317" s="56" t="s">
        <v>218</v>
      </c>
      <c r="C317" s="55" t="s">
        <v>12</v>
      </c>
      <c r="D317" s="124" t="s">
        <v>24</v>
      </c>
      <c r="E317" s="124" t="s">
        <v>27</v>
      </c>
      <c r="F317" s="125" t="s">
        <v>28</v>
      </c>
      <c r="G317" s="126" t="s">
        <v>545</v>
      </c>
      <c r="H317" s="126" t="s">
        <v>350</v>
      </c>
      <c r="I317" s="136"/>
      <c r="J317" s="128">
        <v>0.25</v>
      </c>
      <c r="K317" s="128"/>
      <c r="L317" s="128"/>
      <c r="M317" s="129">
        <f t="shared" si="6"/>
        <v>0.25</v>
      </c>
      <c r="O317" s="59"/>
      <c r="P317" s="101"/>
      <c r="Q317" t="s">
        <v>271</v>
      </c>
    </row>
    <row r="318" spans="1:17" ht="15.75" customHeight="1">
      <c r="A318" s="55" t="s">
        <v>212</v>
      </c>
      <c r="B318" s="56" t="s">
        <v>218</v>
      </c>
      <c r="C318" s="55" t="s">
        <v>12</v>
      </c>
      <c r="D318" s="140" t="s">
        <v>30</v>
      </c>
      <c r="E318" s="124" t="s">
        <v>22</v>
      </c>
      <c r="F318" s="125" t="s">
        <v>317</v>
      </c>
      <c r="G318" s="126" t="s">
        <v>286</v>
      </c>
      <c r="H318" s="126" t="s">
        <v>350</v>
      </c>
      <c r="I318" s="136"/>
      <c r="J318" s="128">
        <v>0.25</v>
      </c>
      <c r="K318" s="128"/>
      <c r="L318" s="128"/>
      <c r="M318" s="129">
        <f t="shared" si="6"/>
        <v>0.25</v>
      </c>
      <c r="O318" s="59"/>
      <c r="P318" s="101"/>
      <c r="Q318" t="s">
        <v>271</v>
      </c>
    </row>
    <row r="319" spans="1:17" ht="15.75" customHeight="1">
      <c r="A319" s="55" t="s">
        <v>212</v>
      </c>
      <c r="B319" s="56" t="s">
        <v>218</v>
      </c>
      <c r="C319" s="55" t="s">
        <v>12</v>
      </c>
      <c r="D319" s="124" t="s">
        <v>13</v>
      </c>
      <c r="E319" s="124" t="s">
        <v>14</v>
      </c>
      <c r="F319" s="218" t="s">
        <v>15</v>
      </c>
      <c r="G319" s="126" t="s">
        <v>219</v>
      </c>
      <c r="H319" s="126" t="s">
        <v>350</v>
      </c>
      <c r="I319" s="136"/>
      <c r="J319" s="128">
        <v>0.25</v>
      </c>
      <c r="K319" s="128"/>
      <c r="L319" s="128"/>
      <c r="M319" s="129">
        <f t="shared" si="6"/>
        <v>0.25</v>
      </c>
      <c r="O319" s="59"/>
      <c r="P319" s="101"/>
      <c r="Q319" t="s">
        <v>271</v>
      </c>
    </row>
    <row r="320" spans="1:17" ht="15.75" customHeight="1">
      <c r="A320" s="55" t="s">
        <v>212</v>
      </c>
      <c r="B320" s="56" t="s">
        <v>218</v>
      </c>
      <c r="C320" s="57" t="s">
        <v>12</v>
      </c>
      <c r="D320" s="124" t="s">
        <v>33</v>
      </c>
      <c r="E320" s="124" t="s">
        <v>22</v>
      </c>
      <c r="F320" s="125" t="s">
        <v>37</v>
      </c>
      <c r="G320" s="126" t="s">
        <v>273</v>
      </c>
      <c r="H320" s="126" t="s">
        <v>350</v>
      </c>
      <c r="I320" s="136"/>
      <c r="J320" s="128">
        <v>0.25</v>
      </c>
      <c r="K320" s="128"/>
      <c r="L320" s="128"/>
      <c r="M320" s="129">
        <f t="shared" si="6"/>
        <v>0.25</v>
      </c>
      <c r="O320" s="59"/>
      <c r="P320" s="101"/>
      <c r="Q320" t="s">
        <v>271</v>
      </c>
    </row>
    <row r="321" spans="1:16" ht="15.75" customHeight="1">
      <c r="A321" s="55" t="s">
        <v>212</v>
      </c>
      <c r="B321" s="56" t="s">
        <v>218</v>
      </c>
      <c r="C321" s="57" t="s">
        <v>12</v>
      </c>
      <c r="D321" s="124" t="s">
        <v>516</v>
      </c>
      <c r="E321" s="124" t="s">
        <v>22</v>
      </c>
      <c r="F321" s="138" t="s">
        <v>329</v>
      </c>
      <c r="G321" s="126" t="s">
        <v>328</v>
      </c>
      <c r="H321" s="138" t="s">
        <v>350</v>
      </c>
      <c r="I321" s="136"/>
      <c r="J321" s="128">
        <v>0.2</v>
      </c>
      <c r="K321" s="128"/>
      <c r="L321" s="128"/>
      <c r="M321" s="129">
        <f t="shared" si="6"/>
        <v>0.2</v>
      </c>
      <c r="O321" s="59"/>
      <c r="P321" s="101"/>
    </row>
    <row r="322" spans="1:16" ht="15.75" customHeight="1">
      <c r="A322" s="55" t="s">
        <v>212</v>
      </c>
      <c r="B322" s="56" t="s">
        <v>218</v>
      </c>
      <c r="C322" s="55" t="s">
        <v>12</v>
      </c>
      <c r="D322" s="124" t="s">
        <v>92</v>
      </c>
      <c r="E322" s="124" t="s">
        <v>14</v>
      </c>
      <c r="F322" s="125" t="s">
        <v>224</v>
      </c>
      <c r="G322" s="126" t="s">
        <v>536</v>
      </c>
      <c r="H322" s="138" t="s">
        <v>486</v>
      </c>
      <c r="I322" s="136"/>
      <c r="J322" s="128"/>
      <c r="K322" s="128">
        <v>0.2</v>
      </c>
      <c r="L322" s="128"/>
      <c r="M322" s="129">
        <f aca="true" t="shared" si="7" ref="M322:M393">SUM(I322:L322)</f>
        <v>0.2</v>
      </c>
      <c r="O322" s="59"/>
      <c r="P322" s="101"/>
    </row>
    <row r="323" spans="1:16" ht="15.75" customHeight="1">
      <c r="A323" s="55" t="s">
        <v>212</v>
      </c>
      <c r="B323" s="56" t="s">
        <v>218</v>
      </c>
      <c r="C323" s="63" t="s">
        <v>12</v>
      </c>
      <c r="D323" s="146" t="s">
        <v>46</v>
      </c>
      <c r="E323" s="146" t="s">
        <v>47</v>
      </c>
      <c r="F323" s="146" t="s">
        <v>47</v>
      </c>
      <c r="G323" s="147"/>
      <c r="H323" s="148"/>
      <c r="I323" s="149">
        <f>SUM(I312:I322)</f>
        <v>0</v>
      </c>
      <c r="J323" s="150">
        <f>SUM(J312:J322)</f>
        <v>1.45</v>
      </c>
      <c r="K323" s="150">
        <f>SUM(K312:K322)</f>
        <v>1.1</v>
      </c>
      <c r="L323" s="150">
        <f>SUM(L312:L322)</f>
        <v>0</v>
      </c>
      <c r="M323" s="151">
        <f t="shared" si="7"/>
        <v>2.55</v>
      </c>
      <c r="O323" s="65"/>
      <c r="P323" s="103"/>
    </row>
    <row r="324" spans="1:16" ht="25.5">
      <c r="A324" s="55" t="s">
        <v>212</v>
      </c>
      <c r="B324" s="56" t="s">
        <v>218</v>
      </c>
      <c r="C324" s="69" t="s">
        <v>48</v>
      </c>
      <c r="D324" s="125" t="s">
        <v>52</v>
      </c>
      <c r="E324" s="125" t="s">
        <v>14</v>
      </c>
      <c r="F324" s="138" t="s">
        <v>342</v>
      </c>
      <c r="G324" s="189" t="s">
        <v>326</v>
      </c>
      <c r="H324" s="138" t="s">
        <v>485</v>
      </c>
      <c r="I324" s="145"/>
      <c r="J324" s="152"/>
      <c r="K324" s="152"/>
      <c r="L324" s="152">
        <v>0.1</v>
      </c>
      <c r="M324" s="129">
        <f t="shared" si="7"/>
        <v>0.1</v>
      </c>
      <c r="O324" s="59"/>
      <c r="P324" s="101"/>
    </row>
    <row r="325" spans="1:17" ht="12.75">
      <c r="A325" s="55" t="s">
        <v>212</v>
      </c>
      <c r="B325" s="56" t="s">
        <v>218</v>
      </c>
      <c r="C325" s="55" t="s">
        <v>48</v>
      </c>
      <c r="D325" s="124" t="s">
        <v>209</v>
      </c>
      <c r="E325" s="124" t="s">
        <v>14</v>
      </c>
      <c r="F325" s="125" t="s">
        <v>210</v>
      </c>
      <c r="G325" s="126" t="s">
        <v>427</v>
      </c>
      <c r="H325" s="138" t="s">
        <v>485</v>
      </c>
      <c r="I325" s="136"/>
      <c r="J325" s="128"/>
      <c r="K325" s="128"/>
      <c r="L325" s="128">
        <v>0.25</v>
      </c>
      <c r="M325" s="129">
        <f t="shared" si="7"/>
        <v>0.25</v>
      </c>
      <c r="O325" s="59"/>
      <c r="P325" s="101"/>
      <c r="Q325" t="s">
        <v>271</v>
      </c>
    </row>
    <row r="326" spans="1:17" ht="12.75">
      <c r="A326" s="55" t="s">
        <v>212</v>
      </c>
      <c r="B326" s="56" t="s">
        <v>218</v>
      </c>
      <c r="C326" s="76" t="s">
        <v>48</v>
      </c>
      <c r="D326" s="124" t="s">
        <v>150</v>
      </c>
      <c r="E326" s="124" t="s">
        <v>27</v>
      </c>
      <c r="F326" s="125" t="s">
        <v>272</v>
      </c>
      <c r="G326" s="126" t="s">
        <v>463</v>
      </c>
      <c r="H326" s="138" t="s">
        <v>485</v>
      </c>
      <c r="I326" s="136"/>
      <c r="J326" s="128"/>
      <c r="K326" s="128"/>
      <c r="L326" s="128">
        <v>0.25</v>
      </c>
      <c r="M326" s="129">
        <f t="shared" si="7"/>
        <v>0.25</v>
      </c>
      <c r="O326" s="59"/>
      <c r="P326" s="101"/>
      <c r="Q326" t="s">
        <v>271</v>
      </c>
    </row>
    <row r="327" spans="1:16" ht="12.75">
      <c r="A327" s="55" t="s">
        <v>212</v>
      </c>
      <c r="B327" s="56" t="s">
        <v>218</v>
      </c>
      <c r="C327" s="55" t="s">
        <v>48</v>
      </c>
      <c r="D327" s="130" t="s">
        <v>150</v>
      </c>
      <c r="E327" s="124" t="s">
        <v>27</v>
      </c>
      <c r="F327" s="125" t="s">
        <v>272</v>
      </c>
      <c r="G327" s="126" t="s">
        <v>222</v>
      </c>
      <c r="H327" s="138" t="s">
        <v>485</v>
      </c>
      <c r="I327" s="136"/>
      <c r="J327" s="128"/>
      <c r="K327" s="128"/>
      <c r="L327" s="128">
        <v>0.15</v>
      </c>
      <c r="M327" s="129">
        <f t="shared" si="7"/>
        <v>0.15</v>
      </c>
      <c r="O327" s="59"/>
      <c r="P327" s="101"/>
    </row>
    <row r="328" spans="1:17" ht="12.75">
      <c r="A328" s="55" t="s">
        <v>212</v>
      </c>
      <c r="B328" s="56" t="s">
        <v>218</v>
      </c>
      <c r="C328" s="55" t="s">
        <v>48</v>
      </c>
      <c r="D328" s="130" t="s">
        <v>49</v>
      </c>
      <c r="E328" s="124" t="s">
        <v>22</v>
      </c>
      <c r="F328" s="125" t="s">
        <v>405</v>
      </c>
      <c r="G328" s="126" t="s">
        <v>584</v>
      </c>
      <c r="H328" s="126" t="s">
        <v>485</v>
      </c>
      <c r="I328" s="136"/>
      <c r="J328" s="128"/>
      <c r="K328" s="128"/>
      <c r="L328" s="128">
        <v>0.25</v>
      </c>
      <c r="M328" s="129">
        <f>SUM(I328:L328)</f>
        <v>0.25</v>
      </c>
      <c r="O328" s="59"/>
      <c r="P328" s="101"/>
      <c r="Q328" t="s">
        <v>271</v>
      </c>
    </row>
    <row r="329" spans="1:16" ht="12.75">
      <c r="A329" s="55" t="s">
        <v>212</v>
      </c>
      <c r="B329" s="56" t="s">
        <v>218</v>
      </c>
      <c r="C329" s="55" t="s">
        <v>48</v>
      </c>
      <c r="D329" s="232" t="s">
        <v>49</v>
      </c>
      <c r="E329" s="220" t="s">
        <v>27</v>
      </c>
      <c r="F329" s="218" t="s">
        <v>643</v>
      </c>
      <c r="G329" s="94" t="s">
        <v>644</v>
      </c>
      <c r="H329" s="94" t="s">
        <v>485</v>
      </c>
      <c r="I329" s="233"/>
      <c r="J329" s="95"/>
      <c r="K329" s="95"/>
      <c r="L329" s="95">
        <v>0.15</v>
      </c>
      <c r="M329" s="96">
        <f>SUM(I329:L329)</f>
        <v>0.15</v>
      </c>
      <c r="O329" s="59"/>
      <c r="P329" s="101"/>
    </row>
    <row r="330" spans="1:16" ht="12.75">
      <c r="A330" s="55" t="s">
        <v>212</v>
      </c>
      <c r="B330" s="56" t="s">
        <v>218</v>
      </c>
      <c r="C330" s="55" t="s">
        <v>48</v>
      </c>
      <c r="D330" s="124" t="s">
        <v>101</v>
      </c>
      <c r="E330" s="124" t="s">
        <v>84</v>
      </c>
      <c r="F330" s="125" t="s">
        <v>576</v>
      </c>
      <c r="G330" s="138" t="s">
        <v>328</v>
      </c>
      <c r="H330" s="138" t="s">
        <v>485</v>
      </c>
      <c r="I330" s="136"/>
      <c r="J330" s="128"/>
      <c r="K330" s="128"/>
      <c r="L330" s="128">
        <v>0.2</v>
      </c>
      <c r="M330" s="129">
        <f>SUM(I330:L330)</f>
        <v>0.2</v>
      </c>
      <c r="O330" s="59"/>
      <c r="P330" s="101"/>
    </row>
    <row r="331" spans="1:16" ht="25.5">
      <c r="A331" s="55" t="s">
        <v>212</v>
      </c>
      <c r="B331" s="56" t="s">
        <v>218</v>
      </c>
      <c r="C331" s="55" t="s">
        <v>48</v>
      </c>
      <c r="D331" s="124" t="s">
        <v>59</v>
      </c>
      <c r="E331" s="124" t="s">
        <v>27</v>
      </c>
      <c r="F331" s="125" t="s">
        <v>376</v>
      </c>
      <c r="G331" s="138" t="s">
        <v>596</v>
      </c>
      <c r="H331" s="138" t="s">
        <v>485</v>
      </c>
      <c r="I331" s="136"/>
      <c r="J331" s="128"/>
      <c r="K331" s="128"/>
      <c r="L331" s="95">
        <v>0.05</v>
      </c>
      <c r="M331" s="96">
        <f t="shared" si="7"/>
        <v>0.05</v>
      </c>
      <c r="O331" s="59"/>
      <c r="P331" s="101"/>
    </row>
    <row r="332" spans="1:17" ht="12.75">
      <c r="A332" s="55" t="s">
        <v>212</v>
      </c>
      <c r="B332" s="56" t="s">
        <v>218</v>
      </c>
      <c r="C332" s="61" t="s">
        <v>12</v>
      </c>
      <c r="D332" s="170" t="s">
        <v>529</v>
      </c>
      <c r="E332" s="171" t="s">
        <v>14</v>
      </c>
      <c r="F332" s="125" t="s">
        <v>133</v>
      </c>
      <c r="G332" s="94" t="s">
        <v>648</v>
      </c>
      <c r="H332" s="138" t="s">
        <v>485</v>
      </c>
      <c r="I332" s="136"/>
      <c r="J332" s="128"/>
      <c r="K332" s="128"/>
      <c r="L332" s="128">
        <v>0.25</v>
      </c>
      <c r="M332" s="129">
        <f t="shared" si="7"/>
        <v>0.25</v>
      </c>
      <c r="O332" s="59"/>
      <c r="P332" s="101"/>
      <c r="Q332" t="s">
        <v>271</v>
      </c>
    </row>
    <row r="333" spans="1:16" s="113" customFormat="1" ht="12.75">
      <c r="A333" s="130" t="s">
        <v>212</v>
      </c>
      <c r="B333" s="219" t="s">
        <v>218</v>
      </c>
      <c r="C333" s="130" t="s">
        <v>48</v>
      </c>
      <c r="D333" s="190" t="s">
        <v>529</v>
      </c>
      <c r="E333" s="191" t="s">
        <v>84</v>
      </c>
      <c r="F333" s="125" t="s">
        <v>533</v>
      </c>
      <c r="G333" s="126" t="s">
        <v>223</v>
      </c>
      <c r="H333" s="138" t="s">
        <v>485</v>
      </c>
      <c r="I333" s="136"/>
      <c r="J333" s="128"/>
      <c r="K333" s="128"/>
      <c r="L333" s="128">
        <v>0.2</v>
      </c>
      <c r="M333" s="129">
        <f t="shared" si="7"/>
        <v>0.2</v>
      </c>
      <c r="O333" s="96"/>
      <c r="P333" s="108"/>
    </row>
    <row r="334" spans="1:17" ht="12.75">
      <c r="A334" s="130" t="s">
        <v>212</v>
      </c>
      <c r="B334" s="219" t="s">
        <v>218</v>
      </c>
      <c r="C334" s="130" t="s">
        <v>48</v>
      </c>
      <c r="D334" s="137" t="s">
        <v>52</v>
      </c>
      <c r="E334" s="137" t="s">
        <v>14</v>
      </c>
      <c r="F334" s="125" t="s">
        <v>56</v>
      </c>
      <c r="G334" s="126" t="s">
        <v>306</v>
      </c>
      <c r="H334" s="138" t="s">
        <v>485</v>
      </c>
      <c r="I334" s="136"/>
      <c r="J334" s="128"/>
      <c r="K334" s="128"/>
      <c r="L334" s="128">
        <v>0.25</v>
      </c>
      <c r="M334" s="129">
        <f t="shared" si="7"/>
        <v>0.25</v>
      </c>
      <c r="O334" s="59"/>
      <c r="P334" s="101"/>
      <c r="Q334" t="s">
        <v>271</v>
      </c>
    </row>
    <row r="335" spans="1:17" ht="12.75">
      <c r="A335" s="130" t="s">
        <v>212</v>
      </c>
      <c r="B335" s="219" t="s">
        <v>218</v>
      </c>
      <c r="C335" s="130" t="s">
        <v>48</v>
      </c>
      <c r="D335" s="130" t="s">
        <v>52</v>
      </c>
      <c r="E335" s="130" t="s">
        <v>14</v>
      </c>
      <c r="F335" s="125" t="s">
        <v>241</v>
      </c>
      <c r="G335" s="126" t="s">
        <v>305</v>
      </c>
      <c r="H335" s="138" t="s">
        <v>485</v>
      </c>
      <c r="I335" s="136"/>
      <c r="J335" s="128"/>
      <c r="K335" s="128"/>
      <c r="L335" s="128">
        <v>0.25</v>
      </c>
      <c r="M335" s="129">
        <f>SUM(I335:L335)</f>
        <v>0.25</v>
      </c>
      <c r="O335" s="59"/>
      <c r="P335" s="101"/>
      <c r="Q335" t="s">
        <v>271</v>
      </c>
    </row>
    <row r="336" spans="1:16" ht="12.75">
      <c r="A336" s="130" t="s">
        <v>212</v>
      </c>
      <c r="B336" s="219" t="s">
        <v>218</v>
      </c>
      <c r="C336" s="130" t="s">
        <v>48</v>
      </c>
      <c r="D336" s="130" t="s">
        <v>52</v>
      </c>
      <c r="E336" s="124" t="s">
        <v>84</v>
      </c>
      <c r="F336" s="125" t="s">
        <v>288</v>
      </c>
      <c r="G336" s="126" t="s">
        <v>316</v>
      </c>
      <c r="H336" s="138" t="s">
        <v>485</v>
      </c>
      <c r="I336" s="136"/>
      <c r="J336" s="128"/>
      <c r="K336" s="128"/>
      <c r="L336" s="128">
        <v>0.15</v>
      </c>
      <c r="M336" s="129">
        <f t="shared" si="7"/>
        <v>0.15</v>
      </c>
      <c r="O336" s="59"/>
      <c r="P336" s="101"/>
    </row>
    <row r="337" spans="1:16" ht="12.75">
      <c r="A337" s="55" t="s">
        <v>212</v>
      </c>
      <c r="B337" s="56" t="s">
        <v>218</v>
      </c>
      <c r="C337" s="55" t="s">
        <v>48</v>
      </c>
      <c r="D337" s="130" t="s">
        <v>52</v>
      </c>
      <c r="E337" s="130" t="s">
        <v>84</v>
      </c>
      <c r="F337" s="138" t="s">
        <v>566</v>
      </c>
      <c r="G337" s="126" t="s">
        <v>567</v>
      </c>
      <c r="H337" s="138" t="s">
        <v>485</v>
      </c>
      <c r="I337" s="136"/>
      <c r="J337" s="128"/>
      <c r="K337" s="128"/>
      <c r="L337" s="128">
        <v>0.1</v>
      </c>
      <c r="M337" s="129">
        <f t="shared" si="7"/>
        <v>0.1</v>
      </c>
      <c r="O337" s="59"/>
      <c r="P337" s="101"/>
    </row>
    <row r="338" spans="1:17" ht="12.75">
      <c r="A338" s="55" t="s">
        <v>212</v>
      </c>
      <c r="B338" s="56" t="s">
        <v>218</v>
      </c>
      <c r="C338" s="55" t="s">
        <v>48</v>
      </c>
      <c r="D338" s="130" t="s">
        <v>59</v>
      </c>
      <c r="E338" s="130" t="s">
        <v>14</v>
      </c>
      <c r="F338" s="125" t="s">
        <v>217</v>
      </c>
      <c r="G338" s="126" t="s">
        <v>270</v>
      </c>
      <c r="H338" s="138" t="s">
        <v>485</v>
      </c>
      <c r="I338" s="136"/>
      <c r="J338" s="128"/>
      <c r="K338" s="128"/>
      <c r="L338" s="128">
        <v>0.25</v>
      </c>
      <c r="M338" s="129">
        <f t="shared" si="7"/>
        <v>0.25</v>
      </c>
      <c r="O338" s="59"/>
      <c r="P338" s="101"/>
      <c r="Q338" t="s">
        <v>271</v>
      </c>
    </row>
    <row r="339" spans="1:16" ht="12.75">
      <c r="A339" s="55" t="s">
        <v>212</v>
      </c>
      <c r="B339" s="56" t="s">
        <v>218</v>
      </c>
      <c r="C339" s="55" t="s">
        <v>48</v>
      </c>
      <c r="D339" s="193" t="s">
        <v>163</v>
      </c>
      <c r="E339" s="130" t="s">
        <v>84</v>
      </c>
      <c r="F339" s="125" t="s">
        <v>312</v>
      </c>
      <c r="G339" s="94" t="s">
        <v>600</v>
      </c>
      <c r="H339" s="138" t="s">
        <v>485</v>
      </c>
      <c r="I339" s="136"/>
      <c r="J339" s="128"/>
      <c r="K339" s="128"/>
      <c r="L339" s="128">
        <v>0.5</v>
      </c>
      <c r="M339" s="129">
        <f t="shared" si="7"/>
        <v>0.5</v>
      </c>
      <c r="O339" s="59"/>
      <c r="P339" s="101"/>
    </row>
    <row r="340" spans="1:16" ht="12.75">
      <c r="A340" s="55" t="s">
        <v>212</v>
      </c>
      <c r="B340" s="56" t="s">
        <v>218</v>
      </c>
      <c r="C340" s="55" t="s">
        <v>48</v>
      </c>
      <c r="D340" s="191" t="s">
        <v>154</v>
      </c>
      <c r="E340" s="124" t="s">
        <v>14</v>
      </c>
      <c r="F340" s="125" t="s">
        <v>541</v>
      </c>
      <c r="G340" s="126" t="s">
        <v>542</v>
      </c>
      <c r="H340" s="138" t="s">
        <v>485</v>
      </c>
      <c r="I340" s="136"/>
      <c r="J340" s="128"/>
      <c r="K340" s="128"/>
      <c r="L340" s="128">
        <v>0.2</v>
      </c>
      <c r="M340" s="129">
        <f>SUM(I340:L340)</f>
        <v>0.2</v>
      </c>
      <c r="O340" s="59"/>
      <c r="P340" s="101"/>
    </row>
    <row r="341" spans="1:16" ht="12.75">
      <c r="A341" s="55" t="s">
        <v>212</v>
      </c>
      <c r="B341" s="56" t="s">
        <v>218</v>
      </c>
      <c r="C341" s="55" t="s">
        <v>48</v>
      </c>
      <c r="D341" s="191" t="s">
        <v>154</v>
      </c>
      <c r="E341" s="124" t="s">
        <v>84</v>
      </c>
      <c r="F341" s="125" t="s">
        <v>543</v>
      </c>
      <c r="G341" s="126" t="s">
        <v>542</v>
      </c>
      <c r="H341" s="138" t="s">
        <v>485</v>
      </c>
      <c r="I341" s="136"/>
      <c r="J341" s="128"/>
      <c r="K341" s="128"/>
      <c r="L341" s="128">
        <v>0.2</v>
      </c>
      <c r="M341" s="129">
        <f>SUM(I341:L341)</f>
        <v>0.2</v>
      </c>
      <c r="O341" s="59"/>
      <c r="P341" s="101"/>
    </row>
    <row r="342" spans="1:16" ht="12.75">
      <c r="A342" s="55" t="s">
        <v>212</v>
      </c>
      <c r="B342" s="56" t="s">
        <v>218</v>
      </c>
      <c r="C342" s="55" t="s">
        <v>48</v>
      </c>
      <c r="D342" s="191" t="s">
        <v>154</v>
      </c>
      <c r="E342" s="124" t="s">
        <v>84</v>
      </c>
      <c r="F342" s="125" t="s">
        <v>544</v>
      </c>
      <c r="G342" s="126" t="s">
        <v>542</v>
      </c>
      <c r="H342" s="138" t="s">
        <v>485</v>
      </c>
      <c r="I342" s="136"/>
      <c r="J342" s="128"/>
      <c r="K342" s="128"/>
      <c r="L342" s="128">
        <v>0.2</v>
      </c>
      <c r="M342" s="129">
        <f>SUM(I342:L342)</f>
        <v>0.2</v>
      </c>
      <c r="O342" s="59"/>
      <c r="P342" s="101"/>
    </row>
    <row r="343" spans="1:17" ht="12.75">
      <c r="A343" s="55" t="s">
        <v>212</v>
      </c>
      <c r="B343" s="56" t="s">
        <v>218</v>
      </c>
      <c r="C343" s="55" t="s">
        <v>48</v>
      </c>
      <c r="D343" s="137" t="s">
        <v>63</v>
      </c>
      <c r="E343" s="124" t="s">
        <v>14</v>
      </c>
      <c r="F343" s="125" t="s">
        <v>64</v>
      </c>
      <c r="G343" s="126" t="s">
        <v>281</v>
      </c>
      <c r="H343" s="138" t="s">
        <v>485</v>
      </c>
      <c r="I343" s="136"/>
      <c r="J343" s="128"/>
      <c r="K343" s="128"/>
      <c r="L343" s="128">
        <v>0.25</v>
      </c>
      <c r="M343" s="129">
        <f t="shared" si="7"/>
        <v>0.25</v>
      </c>
      <c r="O343" s="59"/>
      <c r="P343" s="101"/>
      <c r="Q343" t="s">
        <v>271</v>
      </c>
    </row>
    <row r="344" spans="1:16" ht="12.75">
      <c r="A344" s="55" t="s">
        <v>212</v>
      </c>
      <c r="B344" s="56" t="s">
        <v>218</v>
      </c>
      <c r="C344" s="55" t="s">
        <v>48</v>
      </c>
      <c r="D344" s="124" t="s">
        <v>63</v>
      </c>
      <c r="E344" s="124" t="s">
        <v>84</v>
      </c>
      <c r="F344" s="125" t="s">
        <v>165</v>
      </c>
      <c r="G344" s="126" t="s">
        <v>225</v>
      </c>
      <c r="H344" s="138" t="s">
        <v>485</v>
      </c>
      <c r="I344" s="136"/>
      <c r="J344" s="128"/>
      <c r="K344" s="128"/>
      <c r="L344" s="128">
        <v>0.2</v>
      </c>
      <c r="M344" s="129">
        <f t="shared" si="7"/>
        <v>0.2</v>
      </c>
      <c r="O344" s="59"/>
      <c r="P344" s="101"/>
    </row>
    <row r="345" spans="1:16" s="45" customFormat="1" ht="12.75">
      <c r="A345" s="55" t="s">
        <v>212</v>
      </c>
      <c r="B345" s="56" t="s">
        <v>218</v>
      </c>
      <c r="C345" s="55" t="s">
        <v>48</v>
      </c>
      <c r="D345" s="130" t="s">
        <v>50</v>
      </c>
      <c r="E345" s="124" t="s">
        <v>84</v>
      </c>
      <c r="F345" s="125" t="s">
        <v>378</v>
      </c>
      <c r="G345" s="126" t="s">
        <v>561</v>
      </c>
      <c r="H345" s="138" t="s">
        <v>485</v>
      </c>
      <c r="I345" s="136"/>
      <c r="J345" s="128"/>
      <c r="K345" s="128"/>
      <c r="L345" s="95">
        <v>0.2</v>
      </c>
      <c r="M345" s="96">
        <f t="shared" si="7"/>
        <v>0.2</v>
      </c>
      <c r="N345" s="12"/>
      <c r="O345" s="59"/>
      <c r="P345" s="101"/>
    </row>
    <row r="346" spans="1:16" ht="12.75">
      <c r="A346" s="55" t="s">
        <v>212</v>
      </c>
      <c r="B346" s="56" t="s">
        <v>218</v>
      </c>
      <c r="C346" s="55" t="s">
        <v>48</v>
      </c>
      <c r="D346" s="139" t="s">
        <v>395</v>
      </c>
      <c r="E346" s="124" t="s">
        <v>14</v>
      </c>
      <c r="F346" s="125" t="s">
        <v>216</v>
      </c>
      <c r="G346" s="126" t="s">
        <v>335</v>
      </c>
      <c r="H346" s="138" t="s">
        <v>485</v>
      </c>
      <c r="I346" s="136"/>
      <c r="J346" s="128"/>
      <c r="K346" s="128"/>
      <c r="L346" s="128">
        <v>0.1</v>
      </c>
      <c r="M346" s="129">
        <f t="shared" si="7"/>
        <v>0.1</v>
      </c>
      <c r="O346" s="59"/>
      <c r="P346" s="101"/>
    </row>
    <row r="347" spans="1:16" ht="25.5">
      <c r="A347" s="55" t="s">
        <v>212</v>
      </c>
      <c r="B347" s="56" t="s">
        <v>218</v>
      </c>
      <c r="C347" s="55" t="s">
        <v>48</v>
      </c>
      <c r="D347" s="130" t="s">
        <v>395</v>
      </c>
      <c r="E347" s="124" t="s">
        <v>22</v>
      </c>
      <c r="F347" s="138" t="s">
        <v>220</v>
      </c>
      <c r="G347" s="94" t="s">
        <v>646</v>
      </c>
      <c r="H347" s="138" t="s">
        <v>485</v>
      </c>
      <c r="I347" s="136"/>
      <c r="J347" s="128"/>
      <c r="K347" s="128"/>
      <c r="L347" s="128">
        <v>0.1</v>
      </c>
      <c r="M347" s="129">
        <f>SUM(I347:L347)</f>
        <v>0.1</v>
      </c>
      <c r="O347" s="59"/>
      <c r="P347" s="101"/>
    </row>
    <row r="348" spans="1:17" ht="25.5">
      <c r="A348" s="55" t="s">
        <v>212</v>
      </c>
      <c r="B348" s="56" t="s">
        <v>218</v>
      </c>
      <c r="C348" s="55" t="s">
        <v>48</v>
      </c>
      <c r="D348" s="130" t="s">
        <v>395</v>
      </c>
      <c r="E348" s="124" t="s">
        <v>22</v>
      </c>
      <c r="F348" s="138" t="s">
        <v>220</v>
      </c>
      <c r="G348" s="126" t="s">
        <v>592</v>
      </c>
      <c r="H348" s="138" t="s">
        <v>485</v>
      </c>
      <c r="I348" s="136"/>
      <c r="J348" s="128"/>
      <c r="K348" s="128"/>
      <c r="L348" s="128">
        <v>0.25</v>
      </c>
      <c r="M348" s="129">
        <f t="shared" si="7"/>
        <v>0.25</v>
      </c>
      <c r="O348" s="59"/>
      <c r="P348" s="101"/>
      <c r="Q348" s="12" t="s">
        <v>271</v>
      </c>
    </row>
    <row r="349" spans="1:16" ht="12.75">
      <c r="A349" s="55" t="s">
        <v>212</v>
      </c>
      <c r="B349" s="56" t="s">
        <v>218</v>
      </c>
      <c r="C349" s="55" t="s">
        <v>48</v>
      </c>
      <c r="D349" s="130" t="s">
        <v>395</v>
      </c>
      <c r="E349" s="124" t="s">
        <v>22</v>
      </c>
      <c r="F349" s="125" t="s">
        <v>456</v>
      </c>
      <c r="G349" s="126" t="s">
        <v>458</v>
      </c>
      <c r="H349" s="138" t="s">
        <v>485</v>
      </c>
      <c r="I349" s="136"/>
      <c r="J349" s="128"/>
      <c r="K349" s="128"/>
      <c r="L349" s="128">
        <v>0.2</v>
      </c>
      <c r="M349" s="129">
        <f t="shared" si="7"/>
        <v>0.2</v>
      </c>
      <c r="O349" s="59"/>
      <c r="P349" s="101"/>
    </row>
    <row r="350" spans="1:16" ht="12.75">
      <c r="A350" s="55" t="s">
        <v>212</v>
      </c>
      <c r="B350" s="56" t="s">
        <v>218</v>
      </c>
      <c r="C350" s="55" t="s">
        <v>48</v>
      </c>
      <c r="D350" s="130" t="s">
        <v>395</v>
      </c>
      <c r="E350" s="124" t="s">
        <v>84</v>
      </c>
      <c r="F350" s="125" t="s">
        <v>393</v>
      </c>
      <c r="G350" s="126" t="s">
        <v>335</v>
      </c>
      <c r="H350" s="138" t="s">
        <v>485</v>
      </c>
      <c r="I350" s="136"/>
      <c r="J350" s="128"/>
      <c r="K350" s="128"/>
      <c r="L350" s="95">
        <v>0.2</v>
      </c>
      <c r="M350" s="96">
        <f t="shared" si="7"/>
        <v>0.2</v>
      </c>
      <c r="O350" s="59"/>
      <c r="P350" s="101"/>
    </row>
    <row r="351" spans="1:16" ht="12.75">
      <c r="A351" s="55" t="s">
        <v>212</v>
      </c>
      <c r="B351" s="56" t="s">
        <v>218</v>
      </c>
      <c r="C351" s="55" t="s">
        <v>48</v>
      </c>
      <c r="D351" s="130" t="s">
        <v>395</v>
      </c>
      <c r="E351" s="124" t="s">
        <v>84</v>
      </c>
      <c r="F351" s="125" t="s">
        <v>394</v>
      </c>
      <c r="G351" s="94" t="s">
        <v>647</v>
      </c>
      <c r="H351" s="138" t="s">
        <v>485</v>
      </c>
      <c r="I351" s="136"/>
      <c r="J351" s="128"/>
      <c r="K351" s="128"/>
      <c r="L351" s="95">
        <v>0.2</v>
      </c>
      <c r="M351" s="96">
        <f t="shared" si="7"/>
        <v>0.2</v>
      </c>
      <c r="O351" s="59"/>
      <c r="P351" s="101"/>
    </row>
    <row r="352" spans="1:16" ht="12.75">
      <c r="A352" s="55" t="s">
        <v>212</v>
      </c>
      <c r="B352" s="56" t="s">
        <v>218</v>
      </c>
      <c r="C352" s="55" t="s">
        <v>48</v>
      </c>
      <c r="D352" s="130" t="s">
        <v>67</v>
      </c>
      <c r="E352" s="124" t="s">
        <v>84</v>
      </c>
      <c r="F352" s="125" t="s">
        <v>465</v>
      </c>
      <c r="G352" s="126" t="s">
        <v>466</v>
      </c>
      <c r="H352" s="138" t="s">
        <v>485</v>
      </c>
      <c r="I352" s="136"/>
      <c r="J352" s="128"/>
      <c r="K352" s="128"/>
      <c r="L352" s="128">
        <v>0.2</v>
      </c>
      <c r="M352" s="129">
        <f t="shared" si="7"/>
        <v>0.2</v>
      </c>
      <c r="O352" s="59"/>
      <c r="P352" s="101"/>
    </row>
    <row r="353" spans="1:17" ht="12.75">
      <c r="A353" s="55" t="s">
        <v>212</v>
      </c>
      <c r="B353" s="56" t="s">
        <v>218</v>
      </c>
      <c r="C353" s="55" t="s">
        <v>48</v>
      </c>
      <c r="D353" s="130" t="s">
        <v>67</v>
      </c>
      <c r="E353" s="232" t="s">
        <v>84</v>
      </c>
      <c r="F353" s="218" t="s">
        <v>628</v>
      </c>
      <c r="G353" s="94" t="s">
        <v>226</v>
      </c>
      <c r="H353" s="138" t="s">
        <v>485</v>
      </c>
      <c r="I353" s="136"/>
      <c r="J353" s="128"/>
      <c r="K353" s="128"/>
      <c r="L353" s="95">
        <v>0.2</v>
      </c>
      <c r="M353" s="96">
        <f t="shared" si="7"/>
        <v>0.2</v>
      </c>
      <c r="O353" s="59"/>
      <c r="P353" s="101"/>
      <c r="Q353" s="12"/>
    </row>
    <row r="354" spans="1:17" ht="12.75">
      <c r="A354" s="55" t="s">
        <v>212</v>
      </c>
      <c r="B354" s="56" t="s">
        <v>218</v>
      </c>
      <c r="C354" s="55" t="s">
        <v>48</v>
      </c>
      <c r="D354" s="232" t="s">
        <v>614</v>
      </c>
      <c r="E354" s="232" t="s">
        <v>14</v>
      </c>
      <c r="F354" s="218" t="s">
        <v>616</v>
      </c>
      <c r="G354" s="94" t="s">
        <v>618</v>
      </c>
      <c r="H354" s="138" t="s">
        <v>485</v>
      </c>
      <c r="I354" s="136"/>
      <c r="J354" s="128"/>
      <c r="K354" s="128"/>
      <c r="L354" s="95">
        <v>0.25</v>
      </c>
      <c r="M354" s="96">
        <f>SUM(I354:L354)</f>
        <v>0.25</v>
      </c>
      <c r="O354" s="59"/>
      <c r="P354" s="101"/>
      <c r="Q354" s="12" t="s">
        <v>271</v>
      </c>
    </row>
    <row r="355" spans="1:16" ht="12.75">
      <c r="A355" s="55" t="s">
        <v>212</v>
      </c>
      <c r="B355" s="56" t="s">
        <v>218</v>
      </c>
      <c r="C355" s="63" t="s">
        <v>48</v>
      </c>
      <c r="D355" s="146" t="s">
        <v>70</v>
      </c>
      <c r="E355" s="146" t="s">
        <v>47</v>
      </c>
      <c r="F355" s="146" t="s">
        <v>47</v>
      </c>
      <c r="G355" s="147"/>
      <c r="H355" s="148"/>
      <c r="I355" s="149"/>
      <c r="J355" s="150"/>
      <c r="K355" s="150"/>
      <c r="L355" s="150">
        <f>SUM(L324:L354)</f>
        <v>6.300000000000001</v>
      </c>
      <c r="M355" s="151">
        <f t="shared" si="7"/>
        <v>6.300000000000001</v>
      </c>
      <c r="O355" s="65"/>
      <c r="P355" s="103"/>
    </row>
    <row r="356" spans="1:16" ht="12.75">
      <c r="A356" s="55" t="s">
        <v>212</v>
      </c>
      <c r="B356" s="66" t="s">
        <v>218</v>
      </c>
      <c r="C356" s="67" t="s">
        <v>71</v>
      </c>
      <c r="D356" s="155" t="s">
        <v>47</v>
      </c>
      <c r="E356" s="155" t="s">
        <v>47</v>
      </c>
      <c r="F356" s="155" t="s">
        <v>47</v>
      </c>
      <c r="G356" s="156"/>
      <c r="H356" s="157"/>
      <c r="I356" s="158">
        <f>I323</f>
        <v>0</v>
      </c>
      <c r="J356" s="159">
        <f>J323</f>
        <v>1.45</v>
      </c>
      <c r="K356" s="159">
        <f>K323</f>
        <v>1.1</v>
      </c>
      <c r="L356" s="159">
        <f>L355</f>
        <v>6.300000000000001</v>
      </c>
      <c r="M356" s="160">
        <f t="shared" si="7"/>
        <v>8.850000000000001</v>
      </c>
      <c r="O356" s="68"/>
      <c r="P356" s="104"/>
    </row>
    <row r="357" spans="1:16" ht="19.5" customHeight="1">
      <c r="A357" s="86" t="s">
        <v>212</v>
      </c>
      <c r="B357" s="87" t="s">
        <v>95</v>
      </c>
      <c r="C357" s="88" t="s">
        <v>47</v>
      </c>
      <c r="D357" s="194" t="s">
        <v>47</v>
      </c>
      <c r="E357" s="194" t="s">
        <v>47</v>
      </c>
      <c r="F357" s="194" t="s">
        <v>47</v>
      </c>
      <c r="G357" s="195"/>
      <c r="H357" s="196"/>
      <c r="I357" s="197">
        <f>SUMIF($C$298:$C$356,"WBS L3 Total",I$298:I$356)</f>
        <v>0</v>
      </c>
      <c r="J357" s="198">
        <f>SUMIF($C$298:$C$356,"WBS L3 Total",J$298:J$356)</f>
        <v>1.7999999999999998</v>
      </c>
      <c r="K357" s="198">
        <f>SUMIF($C$298:$C$356,"WBS L3 Total",K$298:K$356)</f>
        <v>1.7000000000000002</v>
      </c>
      <c r="L357" s="198">
        <f>SUMIF($C$298:$C$356,"WBS L3 Total",L$298:L$356)</f>
        <v>6.800000000000001</v>
      </c>
      <c r="M357" s="199">
        <f t="shared" si="7"/>
        <v>10.3</v>
      </c>
      <c r="N357" s="97"/>
      <c r="O357" s="89"/>
      <c r="P357" s="109"/>
    </row>
    <row r="358" spans="1:16" ht="12.75">
      <c r="A358" s="55" t="s">
        <v>227</v>
      </c>
      <c r="B358" s="58" t="s">
        <v>228</v>
      </c>
      <c r="C358" s="57" t="s">
        <v>12</v>
      </c>
      <c r="D358" s="124" t="s">
        <v>16</v>
      </c>
      <c r="E358" s="124" t="s">
        <v>22</v>
      </c>
      <c r="F358" s="125" t="s">
        <v>343</v>
      </c>
      <c r="G358" s="126" t="s">
        <v>229</v>
      </c>
      <c r="H358" s="126" t="s">
        <v>350</v>
      </c>
      <c r="I358" s="136"/>
      <c r="J358" s="128">
        <v>0.1</v>
      </c>
      <c r="K358" s="128"/>
      <c r="L358" s="128"/>
      <c r="M358" s="129">
        <f t="shared" si="7"/>
        <v>0.1</v>
      </c>
      <c r="O358" s="59"/>
      <c r="P358" s="101"/>
    </row>
    <row r="359" spans="1:16" ht="12.75">
      <c r="A359" s="55" t="s">
        <v>227</v>
      </c>
      <c r="B359" s="56" t="s">
        <v>228</v>
      </c>
      <c r="C359" s="55" t="s">
        <v>12</v>
      </c>
      <c r="D359" s="130" t="s">
        <v>16</v>
      </c>
      <c r="E359" s="130" t="s">
        <v>22</v>
      </c>
      <c r="F359" s="125" t="s">
        <v>343</v>
      </c>
      <c r="G359" s="126" t="s">
        <v>230</v>
      </c>
      <c r="H359" s="126" t="s">
        <v>350</v>
      </c>
      <c r="I359" s="136"/>
      <c r="J359" s="128">
        <v>0.1</v>
      </c>
      <c r="K359" s="128"/>
      <c r="L359" s="128"/>
      <c r="M359" s="129">
        <f t="shared" si="7"/>
        <v>0.1</v>
      </c>
      <c r="O359" s="59"/>
      <c r="P359" s="101"/>
    </row>
    <row r="360" spans="1:16" ht="12.75">
      <c r="A360" s="55" t="s">
        <v>227</v>
      </c>
      <c r="B360" s="56" t="s">
        <v>228</v>
      </c>
      <c r="C360" s="55" t="s">
        <v>12</v>
      </c>
      <c r="D360" s="124" t="s">
        <v>134</v>
      </c>
      <c r="E360" s="124" t="s">
        <v>14</v>
      </c>
      <c r="F360" s="125" t="s">
        <v>231</v>
      </c>
      <c r="G360" s="126" t="s">
        <v>232</v>
      </c>
      <c r="H360" s="126" t="s">
        <v>486</v>
      </c>
      <c r="I360" s="136"/>
      <c r="J360" s="128"/>
      <c r="K360" s="128">
        <v>0.15</v>
      </c>
      <c r="L360" s="128"/>
      <c r="M360" s="129">
        <f t="shared" si="7"/>
        <v>0.15</v>
      </c>
      <c r="O360" s="59"/>
      <c r="P360" s="101"/>
    </row>
    <row r="361" spans="1:16" ht="12.75">
      <c r="A361" s="55" t="s">
        <v>227</v>
      </c>
      <c r="B361" s="56" t="s">
        <v>228</v>
      </c>
      <c r="C361" s="55" t="s">
        <v>12</v>
      </c>
      <c r="D361" s="130" t="s">
        <v>134</v>
      </c>
      <c r="E361" s="130" t="s">
        <v>27</v>
      </c>
      <c r="F361" s="125" t="s">
        <v>390</v>
      </c>
      <c r="G361" s="126" t="s">
        <v>233</v>
      </c>
      <c r="H361" s="126" t="s">
        <v>486</v>
      </c>
      <c r="I361" s="136"/>
      <c r="J361" s="128"/>
      <c r="K361" s="128">
        <v>0.15</v>
      </c>
      <c r="L361" s="128"/>
      <c r="M361" s="129">
        <f t="shared" si="7"/>
        <v>0.15</v>
      </c>
      <c r="O361" s="59"/>
      <c r="P361" s="101"/>
    </row>
    <row r="362" spans="1:16" ht="12.75">
      <c r="A362" s="130" t="s">
        <v>227</v>
      </c>
      <c r="B362" s="142" t="s">
        <v>228</v>
      </c>
      <c r="C362" s="62" t="s">
        <v>12</v>
      </c>
      <c r="D362" s="124" t="s">
        <v>88</v>
      </c>
      <c r="E362" s="125" t="s">
        <v>22</v>
      </c>
      <c r="F362" s="138" t="s">
        <v>572</v>
      </c>
      <c r="G362" s="138" t="s">
        <v>573</v>
      </c>
      <c r="H362" s="126" t="s">
        <v>486</v>
      </c>
      <c r="I362" s="145"/>
      <c r="J362" s="152"/>
      <c r="K362" s="152">
        <v>0.05</v>
      </c>
      <c r="L362" s="152"/>
      <c r="M362" s="129">
        <f>SUM(I362:L362)</f>
        <v>0.05</v>
      </c>
      <c r="O362" s="59"/>
      <c r="P362" s="101"/>
    </row>
    <row r="363" spans="1:16" ht="12.75">
      <c r="A363" s="130" t="s">
        <v>227</v>
      </c>
      <c r="B363" s="142" t="s">
        <v>228</v>
      </c>
      <c r="C363" s="62" t="s">
        <v>12</v>
      </c>
      <c r="D363" s="124" t="s">
        <v>137</v>
      </c>
      <c r="E363" s="125" t="s">
        <v>22</v>
      </c>
      <c r="F363" s="138" t="s">
        <v>554</v>
      </c>
      <c r="G363" s="138" t="s">
        <v>557</v>
      </c>
      <c r="H363" s="200" t="s">
        <v>350</v>
      </c>
      <c r="I363" s="145"/>
      <c r="J363" s="152">
        <v>0.35</v>
      </c>
      <c r="K363" s="152"/>
      <c r="L363" s="152"/>
      <c r="M363" s="129">
        <f t="shared" si="7"/>
        <v>0.35</v>
      </c>
      <c r="O363" s="59"/>
      <c r="P363" s="101"/>
    </row>
    <row r="364" spans="1:16" ht="12.75">
      <c r="A364" s="130" t="s">
        <v>227</v>
      </c>
      <c r="B364" s="142" t="s">
        <v>228</v>
      </c>
      <c r="C364" s="62" t="s">
        <v>12</v>
      </c>
      <c r="D364" s="124" t="s">
        <v>137</v>
      </c>
      <c r="E364" s="125" t="s">
        <v>84</v>
      </c>
      <c r="F364" s="125" t="s">
        <v>324</v>
      </c>
      <c r="G364" s="138" t="s">
        <v>556</v>
      </c>
      <c r="H364" s="200" t="s">
        <v>350</v>
      </c>
      <c r="I364" s="145"/>
      <c r="J364" s="152">
        <v>0.15</v>
      </c>
      <c r="K364" s="152"/>
      <c r="L364" s="152"/>
      <c r="M364" s="129">
        <f>SUM(I364:L364)</f>
        <v>0.15</v>
      </c>
      <c r="O364" s="59"/>
      <c r="P364" s="101"/>
    </row>
    <row r="365" spans="1:16" ht="25.5">
      <c r="A365" s="55" t="s">
        <v>227</v>
      </c>
      <c r="B365" s="56" t="s">
        <v>228</v>
      </c>
      <c r="C365" s="55" t="s">
        <v>12</v>
      </c>
      <c r="D365" s="124" t="s">
        <v>24</v>
      </c>
      <c r="E365" s="124" t="s">
        <v>27</v>
      </c>
      <c r="F365" s="125" t="s">
        <v>28</v>
      </c>
      <c r="G365" s="126" t="s">
        <v>234</v>
      </c>
      <c r="H365" s="126" t="s">
        <v>258</v>
      </c>
      <c r="I365" s="136">
        <v>0.5</v>
      </c>
      <c r="J365" s="128"/>
      <c r="K365" s="128"/>
      <c r="L365" s="128"/>
      <c r="M365" s="129">
        <f t="shared" si="7"/>
        <v>0.5</v>
      </c>
      <c r="O365" s="59"/>
      <c r="P365" s="101"/>
    </row>
    <row r="366" spans="1:16" ht="12.75">
      <c r="A366" s="55" t="s">
        <v>227</v>
      </c>
      <c r="B366" s="56" t="s">
        <v>228</v>
      </c>
      <c r="C366" s="55" t="s">
        <v>12</v>
      </c>
      <c r="D366" s="144" t="s">
        <v>30</v>
      </c>
      <c r="E366" s="140" t="s">
        <v>22</v>
      </c>
      <c r="F366" s="125" t="s">
        <v>383</v>
      </c>
      <c r="G366" s="126" t="s">
        <v>384</v>
      </c>
      <c r="H366" s="126" t="s">
        <v>350</v>
      </c>
      <c r="I366" s="136"/>
      <c r="J366" s="128">
        <v>0.1</v>
      </c>
      <c r="K366" s="128"/>
      <c r="L366" s="128"/>
      <c r="M366" s="129">
        <f t="shared" si="7"/>
        <v>0.1</v>
      </c>
      <c r="O366" s="59"/>
      <c r="P366" s="101"/>
    </row>
    <row r="367" spans="1:16" ht="12.75">
      <c r="A367" s="55" t="s">
        <v>227</v>
      </c>
      <c r="B367" s="56" t="s">
        <v>228</v>
      </c>
      <c r="C367" s="55" t="s">
        <v>12</v>
      </c>
      <c r="D367" s="130" t="s">
        <v>30</v>
      </c>
      <c r="E367" s="124" t="s">
        <v>22</v>
      </c>
      <c r="F367" s="125" t="s">
        <v>236</v>
      </c>
      <c r="G367" s="126" t="s">
        <v>235</v>
      </c>
      <c r="H367" s="126" t="s">
        <v>350</v>
      </c>
      <c r="I367" s="136"/>
      <c r="J367" s="128">
        <v>0.3</v>
      </c>
      <c r="K367" s="128"/>
      <c r="L367" s="128"/>
      <c r="M367" s="129">
        <f t="shared" si="7"/>
        <v>0.3</v>
      </c>
      <c r="O367" s="59"/>
      <c r="P367" s="101"/>
    </row>
    <row r="368" spans="1:16" ht="12.75">
      <c r="A368" s="55" t="s">
        <v>227</v>
      </c>
      <c r="B368" s="56" t="s">
        <v>228</v>
      </c>
      <c r="C368" s="55" t="s">
        <v>12</v>
      </c>
      <c r="D368" s="130" t="s">
        <v>30</v>
      </c>
      <c r="E368" s="130" t="s">
        <v>84</v>
      </c>
      <c r="F368" s="125" t="s">
        <v>527</v>
      </c>
      <c r="G368" s="126" t="s">
        <v>237</v>
      </c>
      <c r="H368" s="126" t="s">
        <v>350</v>
      </c>
      <c r="I368" s="136"/>
      <c r="J368" s="128">
        <v>0.1</v>
      </c>
      <c r="K368" s="128"/>
      <c r="L368" s="128"/>
      <c r="M368" s="129">
        <f>SUM(I368:L368)</f>
        <v>0.1</v>
      </c>
      <c r="O368" s="59"/>
      <c r="P368" s="101"/>
    </row>
    <row r="369" spans="1:16" ht="12.75">
      <c r="A369" s="55" t="s">
        <v>227</v>
      </c>
      <c r="B369" s="56" t="s">
        <v>228</v>
      </c>
      <c r="C369" s="55" t="s">
        <v>12</v>
      </c>
      <c r="D369" s="130" t="s">
        <v>30</v>
      </c>
      <c r="E369" s="130" t="s">
        <v>84</v>
      </c>
      <c r="F369" s="125" t="s">
        <v>528</v>
      </c>
      <c r="G369" s="126" t="s">
        <v>237</v>
      </c>
      <c r="H369" s="126" t="s">
        <v>350</v>
      </c>
      <c r="I369" s="136"/>
      <c r="J369" s="128">
        <v>0.1</v>
      </c>
      <c r="K369" s="128"/>
      <c r="L369" s="128"/>
      <c r="M369" s="129">
        <f t="shared" si="7"/>
        <v>0.1</v>
      </c>
      <c r="O369" s="59"/>
      <c r="P369" s="101"/>
    </row>
    <row r="370" spans="1:16" ht="12.75">
      <c r="A370" s="55" t="s">
        <v>227</v>
      </c>
      <c r="B370" s="56" t="s">
        <v>228</v>
      </c>
      <c r="C370" s="55" t="s">
        <v>12</v>
      </c>
      <c r="D370" s="124" t="s">
        <v>33</v>
      </c>
      <c r="E370" s="124" t="s">
        <v>27</v>
      </c>
      <c r="F370" s="125" t="s">
        <v>35</v>
      </c>
      <c r="G370" s="126" t="s">
        <v>238</v>
      </c>
      <c r="H370" s="126" t="s">
        <v>486</v>
      </c>
      <c r="I370" s="136"/>
      <c r="J370" s="128"/>
      <c r="K370" s="128">
        <v>0.4</v>
      </c>
      <c r="L370" s="128"/>
      <c r="M370" s="129">
        <f t="shared" si="7"/>
        <v>0.4</v>
      </c>
      <c r="O370" s="59"/>
      <c r="P370" s="101"/>
    </row>
    <row r="371" spans="1:16" ht="12.75">
      <c r="A371" s="55" t="s">
        <v>227</v>
      </c>
      <c r="B371" s="56" t="s">
        <v>228</v>
      </c>
      <c r="C371" s="55" t="s">
        <v>12</v>
      </c>
      <c r="D371" s="130" t="s">
        <v>33</v>
      </c>
      <c r="E371" s="130" t="s">
        <v>22</v>
      </c>
      <c r="F371" s="125" t="s">
        <v>37</v>
      </c>
      <c r="G371" s="126" t="s">
        <v>239</v>
      </c>
      <c r="H371" s="126" t="s">
        <v>350</v>
      </c>
      <c r="I371" s="136"/>
      <c r="J371" s="128">
        <v>0.125</v>
      </c>
      <c r="K371" s="128"/>
      <c r="L371" s="128"/>
      <c r="M371" s="129">
        <f t="shared" si="7"/>
        <v>0.125</v>
      </c>
      <c r="O371" s="59"/>
      <c r="P371" s="101"/>
    </row>
    <row r="372" spans="1:16" ht="12.75">
      <c r="A372" s="55" t="s">
        <v>227</v>
      </c>
      <c r="B372" s="56" t="s">
        <v>228</v>
      </c>
      <c r="C372" s="55" t="s">
        <v>12</v>
      </c>
      <c r="D372" s="130" t="s">
        <v>33</v>
      </c>
      <c r="E372" s="124" t="s">
        <v>84</v>
      </c>
      <c r="F372" s="125" t="s">
        <v>446</v>
      </c>
      <c r="G372" s="126" t="s">
        <v>239</v>
      </c>
      <c r="H372" s="126" t="s">
        <v>350</v>
      </c>
      <c r="I372" s="136"/>
      <c r="J372" s="128">
        <v>0.125</v>
      </c>
      <c r="K372" s="128"/>
      <c r="L372" s="128"/>
      <c r="M372" s="129">
        <f t="shared" si="7"/>
        <v>0.125</v>
      </c>
      <c r="O372" s="59"/>
      <c r="P372" s="101"/>
    </row>
    <row r="373" spans="1:16" ht="25.5">
      <c r="A373" s="55" t="s">
        <v>227</v>
      </c>
      <c r="B373" s="56" t="s">
        <v>228</v>
      </c>
      <c r="C373" s="55" t="s">
        <v>12</v>
      </c>
      <c r="D373" s="124" t="s">
        <v>38</v>
      </c>
      <c r="E373" s="124" t="s">
        <v>27</v>
      </c>
      <c r="F373" s="125" t="s">
        <v>240</v>
      </c>
      <c r="G373" s="126" t="s">
        <v>234</v>
      </c>
      <c r="H373" s="126" t="s">
        <v>258</v>
      </c>
      <c r="I373" s="136">
        <v>0.35</v>
      </c>
      <c r="J373" s="128"/>
      <c r="K373" s="128"/>
      <c r="L373" s="128"/>
      <c r="M373" s="129">
        <f t="shared" si="7"/>
        <v>0.35</v>
      </c>
      <c r="O373" s="59"/>
      <c r="P373" s="101"/>
    </row>
    <row r="374" spans="1:16" ht="12.75">
      <c r="A374" s="55" t="s">
        <v>227</v>
      </c>
      <c r="B374" s="58" t="s">
        <v>228</v>
      </c>
      <c r="C374" s="55" t="s">
        <v>12</v>
      </c>
      <c r="D374" s="130" t="s">
        <v>38</v>
      </c>
      <c r="E374" s="124" t="s">
        <v>27</v>
      </c>
      <c r="F374" s="125" t="s">
        <v>290</v>
      </c>
      <c r="G374" s="126" t="s">
        <v>291</v>
      </c>
      <c r="H374" s="126" t="s">
        <v>258</v>
      </c>
      <c r="I374" s="136">
        <v>0.25</v>
      </c>
      <c r="J374" s="128"/>
      <c r="K374" s="128"/>
      <c r="L374" s="128"/>
      <c r="M374" s="129">
        <f t="shared" si="7"/>
        <v>0.25</v>
      </c>
      <c r="O374" s="59"/>
      <c r="P374" s="101"/>
    </row>
    <row r="375" spans="1:16" ht="12.75">
      <c r="A375" s="130" t="s">
        <v>227</v>
      </c>
      <c r="B375" s="219" t="s">
        <v>228</v>
      </c>
      <c r="C375" s="55" t="s">
        <v>12</v>
      </c>
      <c r="D375" s="130" t="s">
        <v>38</v>
      </c>
      <c r="E375" s="124" t="s">
        <v>84</v>
      </c>
      <c r="F375" s="125" t="s">
        <v>296</v>
      </c>
      <c r="G375" s="126" t="s">
        <v>583</v>
      </c>
      <c r="H375" s="126" t="s">
        <v>350</v>
      </c>
      <c r="I375" s="136"/>
      <c r="J375" s="128">
        <v>0.2</v>
      </c>
      <c r="K375" s="128"/>
      <c r="L375" s="128"/>
      <c r="M375" s="129">
        <f t="shared" si="7"/>
        <v>0.2</v>
      </c>
      <c r="O375" s="59"/>
      <c r="P375" s="101"/>
    </row>
    <row r="376" spans="1:17" ht="25.5">
      <c r="A376" s="55" t="s">
        <v>227</v>
      </c>
      <c r="B376" s="56" t="s">
        <v>228</v>
      </c>
      <c r="C376" s="55" t="s">
        <v>12</v>
      </c>
      <c r="D376" s="130" t="s">
        <v>38</v>
      </c>
      <c r="E376" s="124" t="s">
        <v>22</v>
      </c>
      <c r="F376" s="125" t="s">
        <v>353</v>
      </c>
      <c r="G376" s="126" t="s">
        <v>422</v>
      </c>
      <c r="H376" s="126" t="s">
        <v>350</v>
      </c>
      <c r="I376" s="136"/>
      <c r="J376" s="128">
        <v>0.25</v>
      </c>
      <c r="K376" s="128"/>
      <c r="L376" s="128"/>
      <c r="M376" s="129">
        <f t="shared" si="7"/>
        <v>0.25</v>
      </c>
      <c r="O376" s="59"/>
      <c r="P376" s="101"/>
      <c r="Q376" s="50"/>
    </row>
    <row r="377" spans="1:16" ht="12.75">
      <c r="A377" s="55" t="s">
        <v>227</v>
      </c>
      <c r="B377" s="56" t="s">
        <v>228</v>
      </c>
      <c r="C377" s="55" t="s">
        <v>12</v>
      </c>
      <c r="D377" s="130" t="s">
        <v>38</v>
      </c>
      <c r="E377" s="124" t="s">
        <v>84</v>
      </c>
      <c r="F377" s="125" t="s">
        <v>359</v>
      </c>
      <c r="G377" s="126" t="s">
        <v>360</v>
      </c>
      <c r="H377" s="126" t="s">
        <v>350</v>
      </c>
      <c r="I377" s="136"/>
      <c r="J377" s="128">
        <v>0.2</v>
      </c>
      <c r="K377" s="128"/>
      <c r="L377" s="128"/>
      <c r="M377" s="129">
        <f t="shared" si="7"/>
        <v>0.2</v>
      </c>
      <c r="O377" s="59"/>
      <c r="P377" s="101"/>
    </row>
    <row r="378" spans="1:16" ht="12.75">
      <c r="A378" s="55" t="s">
        <v>227</v>
      </c>
      <c r="B378" s="56" t="s">
        <v>228</v>
      </c>
      <c r="C378" s="232" t="s">
        <v>12</v>
      </c>
      <c r="D378" s="232" t="s">
        <v>38</v>
      </c>
      <c r="E378" s="220" t="s">
        <v>84</v>
      </c>
      <c r="F378" s="218" t="s">
        <v>425</v>
      </c>
      <c r="G378" s="94" t="s">
        <v>650</v>
      </c>
      <c r="H378" s="94" t="s">
        <v>350</v>
      </c>
      <c r="I378" s="233"/>
      <c r="J378" s="95">
        <v>0.2</v>
      </c>
      <c r="K378" s="95"/>
      <c r="L378" s="95"/>
      <c r="M378" s="96">
        <f>SUM(I378:L378)</f>
        <v>0.2</v>
      </c>
      <c r="O378" s="59"/>
      <c r="P378" s="101"/>
    </row>
    <row r="379" spans="1:16" ht="51">
      <c r="A379" s="55" t="s">
        <v>227</v>
      </c>
      <c r="B379" s="56" t="s">
        <v>228</v>
      </c>
      <c r="C379" s="55" t="s">
        <v>12</v>
      </c>
      <c r="D379" s="130" t="s">
        <v>38</v>
      </c>
      <c r="E379" s="124" t="s">
        <v>507</v>
      </c>
      <c r="F379" s="138" t="s">
        <v>179</v>
      </c>
      <c r="G379" s="126" t="s">
        <v>503</v>
      </c>
      <c r="H379" s="126" t="s">
        <v>258</v>
      </c>
      <c r="I379" s="136">
        <v>0.2</v>
      </c>
      <c r="J379" s="128"/>
      <c r="K379" s="128"/>
      <c r="L379" s="128"/>
      <c r="M379" s="129">
        <f t="shared" si="7"/>
        <v>0.2</v>
      </c>
      <c r="O379" s="59"/>
      <c r="P379" s="101"/>
    </row>
    <row r="380" spans="1:16" ht="12.75">
      <c r="A380" s="55" t="s">
        <v>227</v>
      </c>
      <c r="B380" s="56" t="s">
        <v>228</v>
      </c>
      <c r="C380" s="63" t="s">
        <v>12</v>
      </c>
      <c r="D380" s="146" t="s">
        <v>46</v>
      </c>
      <c r="E380" s="146" t="s">
        <v>47</v>
      </c>
      <c r="F380" s="146" t="s">
        <v>47</v>
      </c>
      <c r="G380" s="147"/>
      <c r="H380" s="148"/>
      <c r="I380" s="149">
        <f>SUM(I358:I379)</f>
        <v>1.3</v>
      </c>
      <c r="J380" s="150">
        <f>SUM(J358:J379)</f>
        <v>2.4000000000000004</v>
      </c>
      <c r="K380" s="150">
        <f>SUM(K358:K379)</f>
        <v>0.75</v>
      </c>
      <c r="L380" s="150"/>
      <c r="M380" s="151">
        <f t="shared" si="7"/>
        <v>4.45</v>
      </c>
      <c r="O380" s="65"/>
      <c r="P380" s="103"/>
    </row>
    <row r="381" spans="1:16" ht="25.5">
      <c r="A381" s="55" t="s">
        <v>227</v>
      </c>
      <c r="B381" s="56" t="s">
        <v>228</v>
      </c>
      <c r="C381" s="57" t="s">
        <v>48</v>
      </c>
      <c r="D381" s="124" t="s">
        <v>154</v>
      </c>
      <c r="E381" s="124" t="s">
        <v>84</v>
      </c>
      <c r="F381" s="125" t="s">
        <v>537</v>
      </c>
      <c r="G381" s="126" t="s">
        <v>540</v>
      </c>
      <c r="H381" s="138" t="s">
        <v>485</v>
      </c>
      <c r="I381" s="136"/>
      <c r="J381" s="128"/>
      <c r="K381" s="128"/>
      <c r="L381" s="128">
        <v>0.5</v>
      </c>
      <c r="M381" s="129">
        <f t="shared" si="7"/>
        <v>0.5</v>
      </c>
      <c r="O381" s="59"/>
      <c r="P381" s="101"/>
    </row>
    <row r="382" spans="1:16" ht="12.75">
      <c r="A382" s="55" t="s">
        <v>227</v>
      </c>
      <c r="B382" s="56" t="s">
        <v>228</v>
      </c>
      <c r="C382" s="55" t="s">
        <v>48</v>
      </c>
      <c r="D382" s="130" t="s">
        <v>52</v>
      </c>
      <c r="E382" s="130" t="s">
        <v>84</v>
      </c>
      <c r="F382" s="125" t="s">
        <v>339</v>
      </c>
      <c r="G382" s="126" t="s">
        <v>340</v>
      </c>
      <c r="H382" s="138" t="s">
        <v>485</v>
      </c>
      <c r="I382" s="136"/>
      <c r="J382" s="128"/>
      <c r="K382" s="128"/>
      <c r="L382" s="128">
        <v>0.15</v>
      </c>
      <c r="M382" s="129">
        <f t="shared" si="7"/>
        <v>0.15</v>
      </c>
      <c r="O382" s="59"/>
      <c r="P382" s="101"/>
    </row>
    <row r="383" spans="1:16" ht="12.75">
      <c r="A383" s="55" t="s">
        <v>227</v>
      </c>
      <c r="B383" s="56" t="s">
        <v>228</v>
      </c>
      <c r="C383" s="55" t="s">
        <v>48</v>
      </c>
      <c r="D383" s="124" t="s">
        <v>161</v>
      </c>
      <c r="E383" s="124" t="s">
        <v>14</v>
      </c>
      <c r="F383" s="125" t="s">
        <v>162</v>
      </c>
      <c r="G383" s="126" t="s">
        <v>242</v>
      </c>
      <c r="H383" s="138" t="s">
        <v>485</v>
      </c>
      <c r="I383" s="136"/>
      <c r="J383" s="128"/>
      <c r="K383" s="128"/>
      <c r="L383" s="128">
        <v>0.1</v>
      </c>
      <c r="M383" s="129">
        <f t="shared" si="7"/>
        <v>0.1</v>
      </c>
      <c r="O383" s="59"/>
      <c r="P383" s="101"/>
    </row>
    <row r="384" spans="1:16" ht="25.5">
      <c r="A384" s="55" t="s">
        <v>227</v>
      </c>
      <c r="B384" s="56" t="s">
        <v>228</v>
      </c>
      <c r="C384" s="55" t="s">
        <v>48</v>
      </c>
      <c r="D384" s="130" t="s">
        <v>82</v>
      </c>
      <c r="E384" s="124" t="s">
        <v>84</v>
      </c>
      <c r="F384" s="125" t="s">
        <v>85</v>
      </c>
      <c r="G384" s="126" t="s">
        <v>243</v>
      </c>
      <c r="H384" s="138" t="s">
        <v>485</v>
      </c>
      <c r="I384" s="136"/>
      <c r="J384" s="128"/>
      <c r="K384" s="128"/>
      <c r="L384" s="128">
        <v>0.4</v>
      </c>
      <c r="M384" s="129">
        <f t="shared" si="7"/>
        <v>0.4</v>
      </c>
      <c r="O384" s="59"/>
      <c r="P384" s="101"/>
    </row>
    <row r="385" spans="1:17" ht="25.5">
      <c r="A385" s="55" t="s">
        <v>227</v>
      </c>
      <c r="B385" s="56" t="s">
        <v>228</v>
      </c>
      <c r="C385" s="55" t="s">
        <v>48</v>
      </c>
      <c r="D385" s="124" t="s">
        <v>69</v>
      </c>
      <c r="E385" s="124" t="s">
        <v>14</v>
      </c>
      <c r="F385" s="125" t="s">
        <v>373</v>
      </c>
      <c r="G385" s="138" t="s">
        <v>381</v>
      </c>
      <c r="H385" s="138" t="s">
        <v>485</v>
      </c>
      <c r="I385" s="136"/>
      <c r="J385" s="128"/>
      <c r="K385" s="128"/>
      <c r="L385" s="128">
        <v>0.1</v>
      </c>
      <c r="M385" s="129">
        <f t="shared" si="7"/>
        <v>0.1</v>
      </c>
      <c r="O385" s="59"/>
      <c r="P385" s="101"/>
      <c r="Q385" s="1"/>
    </row>
    <row r="386" spans="1:16" ht="12.75">
      <c r="A386" s="55" t="s">
        <v>227</v>
      </c>
      <c r="B386" s="56" t="s">
        <v>228</v>
      </c>
      <c r="C386" s="55" t="s">
        <v>48</v>
      </c>
      <c r="D386" s="130" t="s">
        <v>69</v>
      </c>
      <c r="E386" s="124" t="s">
        <v>84</v>
      </c>
      <c r="F386" s="125" t="s">
        <v>374</v>
      </c>
      <c r="G386" s="126" t="s">
        <v>375</v>
      </c>
      <c r="H386" s="138" t="s">
        <v>485</v>
      </c>
      <c r="I386" s="136"/>
      <c r="J386" s="128"/>
      <c r="K386" s="128"/>
      <c r="L386" s="128">
        <v>0.1</v>
      </c>
      <c r="M386" s="129">
        <f t="shared" si="7"/>
        <v>0.1</v>
      </c>
      <c r="O386" s="59"/>
      <c r="P386" s="101"/>
    </row>
    <row r="387" spans="1:16" ht="12.75">
      <c r="A387" s="55" t="s">
        <v>227</v>
      </c>
      <c r="B387" s="56" t="s">
        <v>228</v>
      </c>
      <c r="C387" s="55" t="s">
        <v>48</v>
      </c>
      <c r="D387" s="130" t="s">
        <v>69</v>
      </c>
      <c r="E387" s="124" t="s">
        <v>84</v>
      </c>
      <c r="F387" s="125" t="s">
        <v>374</v>
      </c>
      <c r="G387" s="94" t="s">
        <v>597</v>
      </c>
      <c r="H387" s="138" t="s">
        <v>485</v>
      </c>
      <c r="I387" s="136"/>
      <c r="J387" s="128"/>
      <c r="K387" s="128"/>
      <c r="L387" s="95">
        <v>0.1</v>
      </c>
      <c r="M387" s="96">
        <f t="shared" si="7"/>
        <v>0.1</v>
      </c>
      <c r="O387" s="59"/>
      <c r="P387" s="101"/>
    </row>
    <row r="388" spans="1:16" ht="12.75">
      <c r="A388" s="55" t="s">
        <v>227</v>
      </c>
      <c r="B388" s="56" t="s">
        <v>228</v>
      </c>
      <c r="C388" s="55" t="s">
        <v>48</v>
      </c>
      <c r="D388" s="220" t="s">
        <v>614</v>
      </c>
      <c r="E388" s="220" t="s">
        <v>84</v>
      </c>
      <c r="F388" s="218" t="s">
        <v>325</v>
      </c>
      <c r="G388" s="94" t="s">
        <v>619</v>
      </c>
      <c r="H388" s="138" t="s">
        <v>485</v>
      </c>
      <c r="I388" s="136"/>
      <c r="J388" s="128"/>
      <c r="K388" s="128"/>
      <c r="L388" s="95">
        <v>0.2</v>
      </c>
      <c r="M388" s="96">
        <f>SUM(I388:L388)</f>
        <v>0.2</v>
      </c>
      <c r="O388" s="59"/>
      <c r="P388" s="101"/>
    </row>
    <row r="389" spans="1:16" ht="25.5">
      <c r="A389" s="55" t="s">
        <v>227</v>
      </c>
      <c r="B389" s="56" t="s">
        <v>228</v>
      </c>
      <c r="C389" s="55" t="s">
        <v>48</v>
      </c>
      <c r="D389" s="232" t="s">
        <v>614</v>
      </c>
      <c r="E389" s="232" t="s">
        <v>84</v>
      </c>
      <c r="F389" s="218" t="s">
        <v>620</v>
      </c>
      <c r="G389" s="94" t="s">
        <v>621</v>
      </c>
      <c r="H389" s="138" t="s">
        <v>485</v>
      </c>
      <c r="I389" s="136"/>
      <c r="J389" s="128"/>
      <c r="K389" s="128"/>
      <c r="L389" s="95">
        <v>0.2</v>
      </c>
      <c r="M389" s="96">
        <f>SUM(I389:L389)</f>
        <v>0.2</v>
      </c>
      <c r="O389" s="59"/>
      <c r="P389" s="101"/>
    </row>
    <row r="390" spans="1:16" ht="25.5">
      <c r="A390" s="55" t="s">
        <v>227</v>
      </c>
      <c r="B390" s="56" t="s">
        <v>228</v>
      </c>
      <c r="C390" s="55" t="s">
        <v>48</v>
      </c>
      <c r="D390" s="220" t="s">
        <v>601</v>
      </c>
      <c r="E390" s="220" t="s">
        <v>84</v>
      </c>
      <c r="F390" s="218" t="s">
        <v>635</v>
      </c>
      <c r="G390" s="94" t="s">
        <v>636</v>
      </c>
      <c r="H390" s="138" t="s">
        <v>485</v>
      </c>
      <c r="I390" s="136"/>
      <c r="J390" s="128"/>
      <c r="K390" s="128"/>
      <c r="L390" s="95">
        <v>0.4</v>
      </c>
      <c r="M390" s="96">
        <f>SUM(I390:L390)</f>
        <v>0.4</v>
      </c>
      <c r="O390" s="59"/>
      <c r="P390" s="101"/>
    </row>
    <row r="391" spans="1:16" ht="12.75">
      <c r="A391" s="55" t="s">
        <v>227</v>
      </c>
      <c r="B391" s="56" t="s">
        <v>228</v>
      </c>
      <c r="C391" s="55" t="s">
        <v>48</v>
      </c>
      <c r="D391" s="124" t="s">
        <v>67</v>
      </c>
      <c r="E391" s="124" t="s">
        <v>14</v>
      </c>
      <c r="F391" s="125" t="s">
        <v>68</v>
      </c>
      <c r="G391" s="126" t="s">
        <v>464</v>
      </c>
      <c r="H391" s="138" t="s">
        <v>485</v>
      </c>
      <c r="I391" s="136"/>
      <c r="J391" s="128"/>
      <c r="K391" s="128"/>
      <c r="L391" s="128">
        <v>0.05</v>
      </c>
      <c r="M391" s="129">
        <f t="shared" si="7"/>
        <v>0.05</v>
      </c>
      <c r="O391" s="59"/>
      <c r="P391" s="101"/>
    </row>
    <row r="392" spans="1:16" s="45" customFormat="1" ht="12.75">
      <c r="A392" s="55" t="s">
        <v>227</v>
      </c>
      <c r="B392" s="56" t="s">
        <v>228</v>
      </c>
      <c r="C392" s="55" t="s">
        <v>48</v>
      </c>
      <c r="D392" s="130" t="s">
        <v>50</v>
      </c>
      <c r="E392" s="124" t="s">
        <v>84</v>
      </c>
      <c r="F392" s="125" t="s">
        <v>378</v>
      </c>
      <c r="G392" s="94" t="s">
        <v>641</v>
      </c>
      <c r="H392" s="225" t="s">
        <v>485</v>
      </c>
      <c r="I392" s="233"/>
      <c r="J392" s="95"/>
      <c r="K392" s="95"/>
      <c r="L392" s="95">
        <v>0.05</v>
      </c>
      <c r="M392" s="96">
        <f t="shared" si="7"/>
        <v>0.05</v>
      </c>
      <c r="N392" s="12"/>
      <c r="O392" s="59"/>
      <c r="P392" s="101"/>
    </row>
    <row r="393" spans="1:16" s="45" customFormat="1" ht="12.75">
      <c r="A393" s="55" t="s">
        <v>227</v>
      </c>
      <c r="B393" s="56" t="s">
        <v>228</v>
      </c>
      <c r="C393" s="55" t="s">
        <v>48</v>
      </c>
      <c r="D393" s="130" t="s">
        <v>50</v>
      </c>
      <c r="E393" s="124" t="s">
        <v>84</v>
      </c>
      <c r="F393" s="125" t="s">
        <v>379</v>
      </c>
      <c r="G393" s="94" t="s">
        <v>642</v>
      </c>
      <c r="H393" s="138" t="s">
        <v>485</v>
      </c>
      <c r="I393" s="136"/>
      <c r="J393" s="128"/>
      <c r="K393" s="128"/>
      <c r="L393" s="128">
        <v>0.1</v>
      </c>
      <c r="M393" s="129">
        <f t="shared" si="7"/>
        <v>0.1</v>
      </c>
      <c r="N393" s="12"/>
      <c r="O393" s="59"/>
      <c r="P393" s="101"/>
    </row>
    <row r="394" spans="1:16" ht="12.75">
      <c r="A394" s="55" t="s">
        <v>227</v>
      </c>
      <c r="B394" s="56" t="s">
        <v>228</v>
      </c>
      <c r="C394" s="63" t="s">
        <v>48</v>
      </c>
      <c r="D394" s="146" t="s">
        <v>70</v>
      </c>
      <c r="E394" s="146" t="s">
        <v>47</v>
      </c>
      <c r="F394" s="146" t="s">
        <v>47</v>
      </c>
      <c r="G394" s="147"/>
      <c r="H394" s="148"/>
      <c r="I394" s="149"/>
      <c r="J394" s="150"/>
      <c r="K394" s="150"/>
      <c r="L394" s="150">
        <f>SUM(L381:L393)</f>
        <v>2.4499999999999997</v>
      </c>
      <c r="M394" s="151">
        <f aca="true" t="shared" si="8" ref="M394:M463">SUM(I394:L394)</f>
        <v>2.4499999999999997</v>
      </c>
      <c r="O394" s="65"/>
      <c r="P394" s="103"/>
    </row>
    <row r="395" spans="1:16" ht="12.75">
      <c r="A395" s="55" t="s">
        <v>227</v>
      </c>
      <c r="B395" s="66" t="s">
        <v>228</v>
      </c>
      <c r="C395" s="67" t="s">
        <v>71</v>
      </c>
      <c r="D395" s="155" t="s">
        <v>47</v>
      </c>
      <c r="E395" s="155" t="s">
        <v>47</v>
      </c>
      <c r="F395" s="155" t="s">
        <v>47</v>
      </c>
      <c r="G395" s="156"/>
      <c r="H395" s="157"/>
      <c r="I395" s="158">
        <f>I380</f>
        <v>1.3</v>
      </c>
      <c r="J395" s="159">
        <f>J380</f>
        <v>2.4000000000000004</v>
      </c>
      <c r="K395" s="159">
        <f>K380</f>
        <v>0.75</v>
      </c>
      <c r="L395" s="159">
        <f>L394</f>
        <v>2.4499999999999997</v>
      </c>
      <c r="M395" s="160">
        <f t="shared" si="8"/>
        <v>6.9</v>
      </c>
      <c r="O395" s="68"/>
      <c r="P395" s="104"/>
    </row>
    <row r="396" spans="1:16" ht="12.75">
      <c r="A396" s="55" t="s">
        <v>227</v>
      </c>
      <c r="B396" s="56" t="s">
        <v>244</v>
      </c>
      <c r="C396" s="57" t="s">
        <v>12</v>
      </c>
      <c r="D396" s="139" t="s">
        <v>16</v>
      </c>
      <c r="E396" s="124" t="s">
        <v>84</v>
      </c>
      <c r="F396" s="125" t="s">
        <v>470</v>
      </c>
      <c r="G396" s="126" t="s">
        <v>345</v>
      </c>
      <c r="H396" s="126" t="s">
        <v>350</v>
      </c>
      <c r="I396" s="136"/>
      <c r="J396" s="128">
        <v>0.25</v>
      </c>
      <c r="K396" s="128"/>
      <c r="L396" s="128"/>
      <c r="M396" s="129">
        <f t="shared" si="8"/>
        <v>0.25</v>
      </c>
      <c r="O396" s="59"/>
      <c r="P396" s="101"/>
    </row>
    <row r="397" spans="1:16" ht="12.75">
      <c r="A397" s="55" t="s">
        <v>227</v>
      </c>
      <c r="B397" s="56" t="s">
        <v>244</v>
      </c>
      <c r="C397" s="61" t="s">
        <v>12</v>
      </c>
      <c r="D397" s="140" t="s">
        <v>16</v>
      </c>
      <c r="E397" s="124" t="s">
        <v>84</v>
      </c>
      <c r="F397" s="125" t="s">
        <v>382</v>
      </c>
      <c r="G397" s="126" t="s">
        <v>455</v>
      </c>
      <c r="H397" s="126" t="s">
        <v>350</v>
      </c>
      <c r="I397" s="136"/>
      <c r="J397" s="128">
        <v>0.5</v>
      </c>
      <c r="K397" s="128"/>
      <c r="L397" s="128"/>
      <c r="M397" s="129">
        <f t="shared" si="8"/>
        <v>0.5</v>
      </c>
      <c r="O397" s="59"/>
      <c r="P397" s="101"/>
    </row>
    <row r="398" spans="1:16" ht="25.5">
      <c r="A398" s="55" t="s">
        <v>227</v>
      </c>
      <c r="B398" s="56" t="s">
        <v>244</v>
      </c>
      <c r="C398" s="55" t="s">
        <v>12</v>
      </c>
      <c r="D398" s="124" t="s">
        <v>19</v>
      </c>
      <c r="E398" s="124" t="s">
        <v>22</v>
      </c>
      <c r="F398" s="138" t="s">
        <v>551</v>
      </c>
      <c r="G398" s="126" t="s">
        <v>553</v>
      </c>
      <c r="H398" s="126" t="s">
        <v>350</v>
      </c>
      <c r="I398" s="136"/>
      <c r="J398" s="128">
        <v>0.1</v>
      </c>
      <c r="K398" s="128"/>
      <c r="L398" s="128"/>
      <c r="M398" s="129">
        <f t="shared" si="8"/>
        <v>0.1</v>
      </c>
      <c r="O398" s="59"/>
      <c r="P398" s="101"/>
    </row>
    <row r="399" spans="1:16" ht="25.5">
      <c r="A399" s="55" t="s">
        <v>227</v>
      </c>
      <c r="B399" s="56" t="s">
        <v>244</v>
      </c>
      <c r="C399" s="57" t="s">
        <v>12</v>
      </c>
      <c r="D399" s="124" t="s">
        <v>19</v>
      </c>
      <c r="E399" s="124" t="s">
        <v>22</v>
      </c>
      <c r="F399" s="138" t="s">
        <v>549</v>
      </c>
      <c r="G399" s="126" t="s">
        <v>550</v>
      </c>
      <c r="H399" s="126" t="s">
        <v>350</v>
      </c>
      <c r="I399" s="136"/>
      <c r="J399" s="128">
        <v>0.1</v>
      </c>
      <c r="K399" s="128"/>
      <c r="L399" s="128"/>
      <c r="M399" s="129">
        <f t="shared" si="8"/>
        <v>0.1</v>
      </c>
      <c r="O399" s="59"/>
      <c r="P399" s="101"/>
    </row>
    <row r="400" spans="1:16" ht="12.75">
      <c r="A400" s="55" t="s">
        <v>227</v>
      </c>
      <c r="B400" s="56" t="s">
        <v>244</v>
      </c>
      <c r="C400" s="57" t="s">
        <v>12</v>
      </c>
      <c r="D400" s="124" t="s">
        <v>19</v>
      </c>
      <c r="E400" s="124" t="s">
        <v>22</v>
      </c>
      <c r="F400" s="138" t="s">
        <v>403</v>
      </c>
      <c r="G400" s="126" t="s">
        <v>404</v>
      </c>
      <c r="H400" s="126" t="s">
        <v>486</v>
      </c>
      <c r="I400" s="136"/>
      <c r="J400" s="128"/>
      <c r="K400" s="128">
        <v>0.5</v>
      </c>
      <c r="L400" s="128"/>
      <c r="M400" s="129">
        <f t="shared" si="8"/>
        <v>0.5</v>
      </c>
      <c r="O400" s="59"/>
      <c r="P400" s="101"/>
    </row>
    <row r="401" spans="1:16" ht="25.5">
      <c r="A401" s="55" t="s">
        <v>227</v>
      </c>
      <c r="B401" s="56" t="s">
        <v>244</v>
      </c>
      <c r="C401" s="55" t="s">
        <v>12</v>
      </c>
      <c r="D401" s="130" t="s">
        <v>19</v>
      </c>
      <c r="E401" s="124" t="s">
        <v>84</v>
      </c>
      <c r="F401" s="125" t="s">
        <v>267</v>
      </c>
      <c r="G401" s="126" t="s">
        <v>268</v>
      </c>
      <c r="H401" s="126" t="s">
        <v>350</v>
      </c>
      <c r="I401" s="136"/>
      <c r="J401" s="128">
        <v>0.47</v>
      </c>
      <c r="K401" s="128"/>
      <c r="L401" s="128"/>
      <c r="M401" s="129">
        <f t="shared" si="8"/>
        <v>0.47</v>
      </c>
      <c r="O401" s="59"/>
      <c r="P401" s="101"/>
    </row>
    <row r="402" spans="1:16" ht="12.75">
      <c r="A402" s="55" t="s">
        <v>227</v>
      </c>
      <c r="B402" s="56" t="s">
        <v>244</v>
      </c>
      <c r="C402" s="55" t="s">
        <v>12</v>
      </c>
      <c r="D402" s="124" t="s">
        <v>134</v>
      </c>
      <c r="E402" s="124" t="s">
        <v>14</v>
      </c>
      <c r="F402" s="125" t="s">
        <v>231</v>
      </c>
      <c r="G402" s="126" t="s">
        <v>245</v>
      </c>
      <c r="H402" s="126" t="s">
        <v>486</v>
      </c>
      <c r="I402" s="136"/>
      <c r="J402" s="128"/>
      <c r="K402" s="128">
        <v>0.15</v>
      </c>
      <c r="L402" s="128"/>
      <c r="M402" s="129">
        <f t="shared" si="8"/>
        <v>0.15</v>
      </c>
      <c r="O402" s="59"/>
      <c r="P402" s="101"/>
    </row>
    <row r="403" spans="1:16" ht="12.75">
      <c r="A403" s="55" t="s">
        <v>227</v>
      </c>
      <c r="B403" s="56" t="s">
        <v>244</v>
      </c>
      <c r="C403" s="55" t="s">
        <v>12</v>
      </c>
      <c r="D403" s="192" t="s">
        <v>134</v>
      </c>
      <c r="E403" s="130" t="s">
        <v>27</v>
      </c>
      <c r="F403" s="125" t="s">
        <v>390</v>
      </c>
      <c r="G403" s="126" t="s">
        <v>245</v>
      </c>
      <c r="H403" s="126" t="s">
        <v>486</v>
      </c>
      <c r="I403" s="136"/>
      <c r="J403" s="128"/>
      <c r="K403" s="128">
        <v>0.15</v>
      </c>
      <c r="L403" s="128"/>
      <c r="M403" s="129">
        <f t="shared" si="8"/>
        <v>0.15</v>
      </c>
      <c r="O403" s="59"/>
      <c r="P403" s="101"/>
    </row>
    <row r="404" spans="1:16" ht="12.75">
      <c r="A404" s="55" t="s">
        <v>227</v>
      </c>
      <c r="B404" s="56" t="s">
        <v>244</v>
      </c>
      <c r="C404" s="55" t="s">
        <v>12</v>
      </c>
      <c r="D404" s="161" t="s">
        <v>137</v>
      </c>
      <c r="E404" s="142" t="s">
        <v>14</v>
      </c>
      <c r="F404" s="125" t="s">
        <v>23</v>
      </c>
      <c r="G404" s="126" t="s">
        <v>401</v>
      </c>
      <c r="H404" s="126" t="s">
        <v>486</v>
      </c>
      <c r="I404" s="136"/>
      <c r="J404" s="128"/>
      <c r="K404" s="128">
        <v>0.05</v>
      </c>
      <c r="L404" s="128"/>
      <c r="M404" s="129">
        <f t="shared" si="8"/>
        <v>0.05</v>
      </c>
      <c r="O404" s="59"/>
      <c r="P404" s="101"/>
    </row>
    <row r="405" spans="1:16" ht="25.5">
      <c r="A405" s="55" t="s">
        <v>227</v>
      </c>
      <c r="B405" s="56" t="s">
        <v>244</v>
      </c>
      <c r="C405" s="55" t="s">
        <v>12</v>
      </c>
      <c r="D405" s="144" t="s">
        <v>137</v>
      </c>
      <c r="E405" s="139" t="s">
        <v>84</v>
      </c>
      <c r="F405" s="125" t="s">
        <v>138</v>
      </c>
      <c r="G405" s="126" t="s">
        <v>284</v>
      </c>
      <c r="H405" s="126" t="s">
        <v>350</v>
      </c>
      <c r="I405" s="136"/>
      <c r="J405" s="128">
        <v>0.1</v>
      </c>
      <c r="K405" s="128"/>
      <c r="L405" s="128"/>
      <c r="M405" s="129">
        <f t="shared" si="8"/>
        <v>0.1</v>
      </c>
      <c r="O405" s="59"/>
      <c r="P405" s="101"/>
    </row>
    <row r="406" spans="1:16" ht="12.75">
      <c r="A406" s="55" t="s">
        <v>227</v>
      </c>
      <c r="B406" s="56" t="s">
        <v>244</v>
      </c>
      <c r="C406" s="55" t="s">
        <v>12</v>
      </c>
      <c r="D406" s="142" t="s">
        <v>30</v>
      </c>
      <c r="E406" s="124" t="s">
        <v>22</v>
      </c>
      <c r="F406" s="125" t="s">
        <v>383</v>
      </c>
      <c r="G406" s="126" t="s">
        <v>385</v>
      </c>
      <c r="H406" s="126" t="s">
        <v>350</v>
      </c>
      <c r="I406" s="136"/>
      <c r="J406" s="128">
        <v>0.25</v>
      </c>
      <c r="K406" s="128"/>
      <c r="L406" s="128"/>
      <c r="M406" s="129">
        <f t="shared" si="8"/>
        <v>0.25</v>
      </c>
      <c r="O406" s="59"/>
      <c r="P406" s="101"/>
    </row>
    <row r="407" spans="1:16" ht="25.5">
      <c r="A407" s="55" t="s">
        <v>227</v>
      </c>
      <c r="B407" s="56" t="s">
        <v>244</v>
      </c>
      <c r="C407" s="55" t="s">
        <v>12</v>
      </c>
      <c r="D407" s="124" t="s">
        <v>139</v>
      </c>
      <c r="E407" s="124" t="s">
        <v>14</v>
      </c>
      <c r="F407" s="125" t="s">
        <v>140</v>
      </c>
      <c r="G407" s="126" t="s">
        <v>522</v>
      </c>
      <c r="H407" s="126" t="s">
        <v>486</v>
      </c>
      <c r="I407" s="136"/>
      <c r="J407" s="128"/>
      <c r="K407" s="128">
        <v>0.3</v>
      </c>
      <c r="L407" s="128"/>
      <c r="M407" s="129">
        <f t="shared" si="8"/>
        <v>0.3</v>
      </c>
      <c r="O407" s="59"/>
      <c r="P407" s="101"/>
    </row>
    <row r="408" spans="1:16" ht="12.75">
      <c r="A408" s="55" t="s">
        <v>227</v>
      </c>
      <c r="B408" s="56" t="s">
        <v>244</v>
      </c>
      <c r="C408" s="55" t="s">
        <v>12</v>
      </c>
      <c r="D408" s="124" t="s">
        <v>33</v>
      </c>
      <c r="E408" s="124" t="s">
        <v>22</v>
      </c>
      <c r="F408" s="125" t="s">
        <v>37</v>
      </c>
      <c r="G408" s="126" t="s">
        <v>246</v>
      </c>
      <c r="H408" s="126" t="s">
        <v>350</v>
      </c>
      <c r="I408" s="136"/>
      <c r="J408" s="128">
        <v>0.125</v>
      </c>
      <c r="K408" s="128"/>
      <c r="L408" s="128"/>
      <c r="M408" s="129">
        <f t="shared" si="8"/>
        <v>0.125</v>
      </c>
      <c r="O408" s="59"/>
      <c r="P408" s="101"/>
    </row>
    <row r="409" spans="1:16" ht="12.75">
      <c r="A409" s="55" t="s">
        <v>227</v>
      </c>
      <c r="B409" s="56" t="s">
        <v>244</v>
      </c>
      <c r="C409" s="55" t="s">
        <v>12</v>
      </c>
      <c r="D409" s="130" t="s">
        <v>33</v>
      </c>
      <c r="E409" s="124" t="s">
        <v>84</v>
      </c>
      <c r="F409" s="125" t="s">
        <v>446</v>
      </c>
      <c r="G409" s="126" t="s">
        <v>245</v>
      </c>
      <c r="H409" s="126" t="s">
        <v>350</v>
      </c>
      <c r="I409" s="136"/>
      <c r="J409" s="128">
        <v>0.125</v>
      </c>
      <c r="K409" s="128"/>
      <c r="L409" s="128"/>
      <c r="M409" s="129">
        <f t="shared" si="8"/>
        <v>0.125</v>
      </c>
      <c r="O409" s="59"/>
      <c r="P409" s="101"/>
    </row>
    <row r="410" spans="1:16" ht="12.75">
      <c r="A410" s="55" t="s">
        <v>227</v>
      </c>
      <c r="B410" s="56" t="s">
        <v>244</v>
      </c>
      <c r="C410" s="55" t="s">
        <v>12</v>
      </c>
      <c r="D410" s="161" t="s">
        <v>516</v>
      </c>
      <c r="E410" s="161" t="s">
        <v>14</v>
      </c>
      <c r="F410" s="125" t="s">
        <v>131</v>
      </c>
      <c r="G410" s="126" t="s">
        <v>559</v>
      </c>
      <c r="H410" s="138" t="s">
        <v>486</v>
      </c>
      <c r="I410" s="136"/>
      <c r="J410" s="128"/>
      <c r="K410" s="128">
        <v>0.05</v>
      </c>
      <c r="L410" s="128"/>
      <c r="M410" s="129">
        <f>SUM(I410:L410)</f>
        <v>0.05</v>
      </c>
      <c r="O410" s="59"/>
      <c r="P410" s="101"/>
    </row>
    <row r="411" spans="1:16" ht="12.75">
      <c r="A411" s="55" t="s">
        <v>227</v>
      </c>
      <c r="B411" s="56" t="s">
        <v>244</v>
      </c>
      <c r="C411" s="55" t="s">
        <v>12</v>
      </c>
      <c r="D411" s="130" t="s">
        <v>516</v>
      </c>
      <c r="E411" s="137" t="s">
        <v>84</v>
      </c>
      <c r="F411" s="138" t="s">
        <v>398</v>
      </c>
      <c r="G411" s="126" t="s">
        <v>399</v>
      </c>
      <c r="H411" s="138" t="s">
        <v>350</v>
      </c>
      <c r="I411" s="136"/>
      <c r="J411" s="128">
        <v>0.1</v>
      </c>
      <c r="K411" s="128"/>
      <c r="L411" s="128"/>
      <c r="M411" s="129">
        <f t="shared" si="8"/>
        <v>0.1</v>
      </c>
      <c r="O411" s="59"/>
      <c r="P411" s="101"/>
    </row>
    <row r="412" spans="1:16" ht="12.75">
      <c r="A412" s="55" t="s">
        <v>227</v>
      </c>
      <c r="B412" s="56" t="s">
        <v>244</v>
      </c>
      <c r="C412" s="55" t="s">
        <v>12</v>
      </c>
      <c r="D412" s="130" t="s">
        <v>516</v>
      </c>
      <c r="E412" s="153" t="s">
        <v>84</v>
      </c>
      <c r="F412" s="138" t="s">
        <v>398</v>
      </c>
      <c r="G412" s="126" t="s">
        <v>560</v>
      </c>
      <c r="H412" s="138" t="s">
        <v>350</v>
      </c>
      <c r="I412" s="136"/>
      <c r="J412" s="128">
        <v>0.1</v>
      </c>
      <c r="K412" s="128"/>
      <c r="L412" s="128"/>
      <c r="M412" s="129">
        <f>SUM(I412:L412)</f>
        <v>0.1</v>
      </c>
      <c r="O412" s="59"/>
      <c r="P412" s="101"/>
    </row>
    <row r="413" spans="1:16" ht="12.75">
      <c r="A413" s="55" t="s">
        <v>227</v>
      </c>
      <c r="B413" s="56" t="s">
        <v>244</v>
      </c>
      <c r="C413" s="55" t="s">
        <v>12</v>
      </c>
      <c r="D413" s="130" t="s">
        <v>516</v>
      </c>
      <c r="E413" s="153" t="s">
        <v>84</v>
      </c>
      <c r="F413" s="138" t="s">
        <v>398</v>
      </c>
      <c r="G413" s="126" t="s">
        <v>400</v>
      </c>
      <c r="H413" s="138" t="s">
        <v>350</v>
      </c>
      <c r="I413" s="136"/>
      <c r="J413" s="128">
        <v>0.1</v>
      </c>
      <c r="K413" s="128"/>
      <c r="L413" s="128"/>
      <c r="M413" s="129">
        <f t="shared" si="8"/>
        <v>0.1</v>
      </c>
      <c r="O413" s="59"/>
      <c r="P413" s="101"/>
    </row>
    <row r="414" spans="1:16" ht="12.75">
      <c r="A414" s="55" t="s">
        <v>227</v>
      </c>
      <c r="B414" s="56" t="s">
        <v>244</v>
      </c>
      <c r="C414" s="55" t="s">
        <v>12</v>
      </c>
      <c r="D414" s="124" t="s">
        <v>38</v>
      </c>
      <c r="E414" s="124" t="s">
        <v>27</v>
      </c>
      <c r="F414" s="125" t="s">
        <v>240</v>
      </c>
      <c r="G414" s="126" t="s">
        <v>579</v>
      </c>
      <c r="H414" s="126" t="s">
        <v>258</v>
      </c>
      <c r="I414" s="136">
        <v>0.15</v>
      </c>
      <c r="J414" s="128"/>
      <c r="K414" s="128"/>
      <c r="L414" s="128"/>
      <c r="M414" s="129">
        <f t="shared" si="8"/>
        <v>0.15</v>
      </c>
      <c r="O414" s="59"/>
      <c r="P414" s="101"/>
    </row>
    <row r="415" spans="1:16" ht="25.5">
      <c r="A415" s="55" t="s">
        <v>227</v>
      </c>
      <c r="B415" s="56" t="s">
        <v>244</v>
      </c>
      <c r="C415" s="55" t="s">
        <v>12</v>
      </c>
      <c r="D415" s="124" t="s">
        <v>38</v>
      </c>
      <c r="E415" s="124" t="s">
        <v>27</v>
      </c>
      <c r="F415" s="125" t="s">
        <v>240</v>
      </c>
      <c r="G415" s="126" t="s">
        <v>349</v>
      </c>
      <c r="H415" s="126" t="s">
        <v>350</v>
      </c>
      <c r="I415" s="136"/>
      <c r="J415" s="128">
        <v>0.15</v>
      </c>
      <c r="K415" s="128"/>
      <c r="L415" s="128"/>
      <c r="M415" s="129">
        <f t="shared" si="8"/>
        <v>0.15</v>
      </c>
      <c r="O415" s="59"/>
      <c r="P415" s="101"/>
    </row>
    <row r="416" spans="1:16" ht="12.75">
      <c r="A416" s="55" t="s">
        <v>227</v>
      </c>
      <c r="B416" s="56" t="s">
        <v>244</v>
      </c>
      <c r="C416" s="55" t="s">
        <v>12</v>
      </c>
      <c r="D416" s="130" t="s">
        <v>38</v>
      </c>
      <c r="E416" s="124" t="s">
        <v>22</v>
      </c>
      <c r="F416" s="125" t="s">
        <v>420</v>
      </c>
      <c r="G416" s="126" t="s">
        <v>581</v>
      </c>
      <c r="H416" s="126" t="s">
        <v>350</v>
      </c>
      <c r="I416" s="136"/>
      <c r="J416" s="128">
        <v>0.2</v>
      </c>
      <c r="K416" s="128"/>
      <c r="L416" s="128"/>
      <c r="M416" s="129">
        <f t="shared" si="8"/>
        <v>0.2</v>
      </c>
      <c r="O416" s="59"/>
      <c r="P416" s="101"/>
    </row>
    <row r="417" spans="1:16" ht="12.75">
      <c r="A417" s="55" t="s">
        <v>227</v>
      </c>
      <c r="B417" s="56" t="s">
        <v>244</v>
      </c>
      <c r="C417" s="55" t="s">
        <v>12</v>
      </c>
      <c r="D417" s="130" t="s">
        <v>38</v>
      </c>
      <c r="E417" s="124" t="s">
        <v>84</v>
      </c>
      <c r="F417" s="125" t="s">
        <v>171</v>
      </c>
      <c r="G417" s="126" t="s">
        <v>292</v>
      </c>
      <c r="H417" s="126" t="s">
        <v>350</v>
      </c>
      <c r="I417" s="136"/>
      <c r="J417" s="128">
        <v>0.15</v>
      </c>
      <c r="K417" s="128"/>
      <c r="L417" s="128"/>
      <c r="M417" s="129">
        <f t="shared" si="8"/>
        <v>0.15</v>
      </c>
      <c r="O417" s="59"/>
      <c r="P417" s="101"/>
    </row>
    <row r="418" spans="1:16" ht="12.75">
      <c r="A418" s="55" t="s">
        <v>227</v>
      </c>
      <c r="B418" s="56" t="s">
        <v>244</v>
      </c>
      <c r="C418" s="55" t="s">
        <v>12</v>
      </c>
      <c r="D418" s="130" t="s">
        <v>38</v>
      </c>
      <c r="E418" s="130" t="s">
        <v>84</v>
      </c>
      <c r="F418" s="125" t="s">
        <v>294</v>
      </c>
      <c r="G418" s="126" t="s">
        <v>355</v>
      </c>
      <c r="H418" s="126" t="s">
        <v>350</v>
      </c>
      <c r="I418" s="136"/>
      <c r="J418" s="128">
        <v>0.1</v>
      </c>
      <c r="K418" s="128"/>
      <c r="L418" s="128"/>
      <c r="M418" s="129">
        <f t="shared" si="8"/>
        <v>0.1</v>
      </c>
      <c r="O418" s="59"/>
      <c r="P418" s="101"/>
    </row>
    <row r="419" spans="1:16" ht="12.75">
      <c r="A419" s="55" t="s">
        <v>227</v>
      </c>
      <c r="B419" s="84" t="s">
        <v>244</v>
      </c>
      <c r="C419" s="55" t="s">
        <v>12</v>
      </c>
      <c r="D419" s="130" t="s">
        <v>38</v>
      </c>
      <c r="E419" s="124" t="s">
        <v>84</v>
      </c>
      <c r="F419" s="125" t="s">
        <v>296</v>
      </c>
      <c r="G419" s="126" t="s">
        <v>357</v>
      </c>
      <c r="H419" s="126" t="s">
        <v>350</v>
      </c>
      <c r="I419" s="136"/>
      <c r="J419" s="128">
        <v>0.15</v>
      </c>
      <c r="K419" s="128"/>
      <c r="L419" s="128"/>
      <c r="M419" s="129">
        <f>SUM(I419:L419)</f>
        <v>0.15</v>
      </c>
      <c r="O419" s="59"/>
      <c r="P419" s="101"/>
    </row>
    <row r="420" spans="1:16" ht="12.75">
      <c r="A420" s="55" t="s">
        <v>227</v>
      </c>
      <c r="B420" s="84" t="s">
        <v>244</v>
      </c>
      <c r="C420" s="232" t="s">
        <v>12</v>
      </c>
      <c r="D420" s="232" t="s">
        <v>38</v>
      </c>
      <c r="E420" s="220" t="s">
        <v>84</v>
      </c>
      <c r="F420" s="218" t="s">
        <v>425</v>
      </c>
      <c r="G420" s="94" t="s">
        <v>651</v>
      </c>
      <c r="H420" s="94" t="s">
        <v>350</v>
      </c>
      <c r="I420" s="233"/>
      <c r="J420" s="95">
        <v>0.2</v>
      </c>
      <c r="K420" s="95"/>
      <c r="L420" s="95"/>
      <c r="M420" s="96">
        <f t="shared" si="8"/>
        <v>0.2</v>
      </c>
      <c r="O420" s="59"/>
      <c r="P420" s="101"/>
    </row>
    <row r="421" spans="1:16" ht="12.75">
      <c r="A421" s="55" t="s">
        <v>227</v>
      </c>
      <c r="B421" s="56" t="s">
        <v>244</v>
      </c>
      <c r="C421" s="55" t="s">
        <v>12</v>
      </c>
      <c r="D421" s="124" t="s">
        <v>92</v>
      </c>
      <c r="E421" s="124" t="s">
        <v>14</v>
      </c>
      <c r="F421" s="201" t="s">
        <v>93</v>
      </c>
      <c r="G421" s="202" t="s">
        <v>535</v>
      </c>
      <c r="H421" s="126" t="s">
        <v>486</v>
      </c>
      <c r="I421" s="203"/>
      <c r="J421" s="204"/>
      <c r="K421" s="204">
        <v>0.1</v>
      </c>
      <c r="L421" s="204"/>
      <c r="M421" s="205">
        <f t="shared" si="8"/>
        <v>0.1</v>
      </c>
      <c r="O421" s="90"/>
      <c r="P421" s="110"/>
    </row>
    <row r="422" spans="1:16" ht="12.75">
      <c r="A422" s="55" t="s">
        <v>227</v>
      </c>
      <c r="B422" s="56" t="s">
        <v>244</v>
      </c>
      <c r="C422" s="55" t="s">
        <v>12</v>
      </c>
      <c r="D422" s="124" t="s">
        <v>92</v>
      </c>
      <c r="E422" s="124" t="s">
        <v>14</v>
      </c>
      <c r="F422" s="169" t="s">
        <v>224</v>
      </c>
      <c r="G422" s="154" t="s">
        <v>389</v>
      </c>
      <c r="H422" s="138" t="s">
        <v>486</v>
      </c>
      <c r="I422" s="133"/>
      <c r="J422" s="206"/>
      <c r="K422" s="206">
        <v>0.1</v>
      </c>
      <c r="L422" s="206"/>
      <c r="M422" s="135">
        <f t="shared" si="8"/>
        <v>0.1</v>
      </c>
      <c r="O422" s="60"/>
      <c r="P422" s="102"/>
    </row>
    <row r="423" spans="1:16" ht="12.75">
      <c r="A423" s="55" t="s">
        <v>227</v>
      </c>
      <c r="B423" s="56" t="s">
        <v>244</v>
      </c>
      <c r="C423" s="63" t="s">
        <v>12</v>
      </c>
      <c r="D423" s="146" t="s">
        <v>46</v>
      </c>
      <c r="E423" s="146" t="s">
        <v>47</v>
      </c>
      <c r="F423" s="146" t="s">
        <v>47</v>
      </c>
      <c r="G423" s="147"/>
      <c r="H423" s="148"/>
      <c r="I423" s="150">
        <f>SUM(I396:I422)</f>
        <v>0.15</v>
      </c>
      <c r="J423" s="150">
        <f>SUM(J396:J422)</f>
        <v>3.2700000000000005</v>
      </c>
      <c r="K423" s="150">
        <f>SUM(K396:K422)</f>
        <v>1.4000000000000004</v>
      </c>
      <c r="L423" s="150"/>
      <c r="M423" s="151">
        <f t="shared" si="8"/>
        <v>4.82</v>
      </c>
      <c r="O423" s="65"/>
      <c r="P423" s="103"/>
    </row>
    <row r="424" spans="1:16" ht="25.5">
      <c r="A424" s="55" t="s">
        <v>227</v>
      </c>
      <c r="B424" s="56" t="s">
        <v>244</v>
      </c>
      <c r="C424" s="57" t="s">
        <v>48</v>
      </c>
      <c r="D424" s="124" t="s">
        <v>366</v>
      </c>
      <c r="E424" s="124" t="s">
        <v>14</v>
      </c>
      <c r="F424" s="125" t="s">
        <v>367</v>
      </c>
      <c r="G424" s="126" t="s">
        <v>368</v>
      </c>
      <c r="H424" s="138" t="s">
        <v>485</v>
      </c>
      <c r="I424" s="136"/>
      <c r="J424" s="128"/>
      <c r="K424" s="128"/>
      <c r="L424" s="128">
        <v>0.4</v>
      </c>
      <c r="M424" s="129">
        <f t="shared" si="8"/>
        <v>0.4</v>
      </c>
      <c r="O424" s="59"/>
      <c r="P424" s="101"/>
    </row>
    <row r="425" spans="1:16" ht="25.5">
      <c r="A425" s="55" t="s">
        <v>227</v>
      </c>
      <c r="B425" s="56" t="s">
        <v>244</v>
      </c>
      <c r="C425" s="57" t="s">
        <v>48</v>
      </c>
      <c r="D425" s="124" t="s">
        <v>366</v>
      </c>
      <c r="E425" s="124" t="s">
        <v>22</v>
      </c>
      <c r="F425" s="125" t="s">
        <v>483</v>
      </c>
      <c r="G425" s="126" t="s">
        <v>368</v>
      </c>
      <c r="H425" s="138" t="s">
        <v>485</v>
      </c>
      <c r="I425" s="136"/>
      <c r="J425" s="128"/>
      <c r="K425" s="128"/>
      <c r="L425" s="128">
        <v>1</v>
      </c>
      <c r="M425" s="129">
        <f t="shared" si="8"/>
        <v>1</v>
      </c>
      <c r="O425" s="59"/>
      <c r="P425" s="101"/>
    </row>
    <row r="426" spans="1:16" ht="25.5">
      <c r="A426" s="55" t="s">
        <v>227</v>
      </c>
      <c r="B426" s="56" t="s">
        <v>244</v>
      </c>
      <c r="C426" s="57" t="s">
        <v>48</v>
      </c>
      <c r="D426" s="124" t="s">
        <v>366</v>
      </c>
      <c r="E426" s="124" t="s">
        <v>84</v>
      </c>
      <c r="F426" s="125" t="s">
        <v>369</v>
      </c>
      <c r="G426" s="126" t="s">
        <v>368</v>
      </c>
      <c r="H426" s="138" t="s">
        <v>485</v>
      </c>
      <c r="I426" s="136"/>
      <c r="J426" s="128"/>
      <c r="K426" s="128"/>
      <c r="L426" s="128">
        <v>0.5</v>
      </c>
      <c r="M426" s="129">
        <f t="shared" si="8"/>
        <v>0.5</v>
      </c>
      <c r="O426" s="59"/>
      <c r="P426" s="101"/>
    </row>
    <row r="427" spans="1:16" ht="25.5">
      <c r="A427" s="55" t="s">
        <v>227</v>
      </c>
      <c r="B427" s="56" t="s">
        <v>244</v>
      </c>
      <c r="C427" s="57" t="s">
        <v>48</v>
      </c>
      <c r="D427" s="124" t="s">
        <v>209</v>
      </c>
      <c r="E427" s="124" t="s">
        <v>84</v>
      </c>
      <c r="F427" s="125" t="s">
        <v>289</v>
      </c>
      <c r="G427" s="94" t="s">
        <v>625</v>
      </c>
      <c r="H427" s="138" t="s">
        <v>485</v>
      </c>
      <c r="I427" s="136"/>
      <c r="J427" s="128"/>
      <c r="K427" s="128"/>
      <c r="L427" s="95">
        <v>0.35</v>
      </c>
      <c r="M427" s="96">
        <f t="shared" si="8"/>
        <v>0.35</v>
      </c>
      <c r="O427" s="59"/>
      <c r="P427" s="101"/>
    </row>
    <row r="428" spans="1:16" ht="25.5">
      <c r="A428" s="55" t="s">
        <v>227</v>
      </c>
      <c r="B428" s="56" t="s">
        <v>244</v>
      </c>
      <c r="C428" s="57" t="s">
        <v>48</v>
      </c>
      <c r="D428" s="124" t="s">
        <v>150</v>
      </c>
      <c r="E428" s="124" t="s">
        <v>14</v>
      </c>
      <c r="F428" s="125" t="s">
        <v>221</v>
      </c>
      <c r="G428" s="126" t="s">
        <v>304</v>
      </c>
      <c r="H428" s="138" t="s">
        <v>485</v>
      </c>
      <c r="I428" s="136"/>
      <c r="J428" s="128"/>
      <c r="K428" s="128"/>
      <c r="L428" s="128">
        <v>0.2</v>
      </c>
      <c r="M428" s="129">
        <f t="shared" si="8"/>
        <v>0.2</v>
      </c>
      <c r="O428" s="59"/>
      <c r="P428" s="101"/>
    </row>
    <row r="429" spans="1:16" ht="51">
      <c r="A429" s="55" t="s">
        <v>227</v>
      </c>
      <c r="B429" s="56" t="s">
        <v>244</v>
      </c>
      <c r="C429" s="55" t="s">
        <v>48</v>
      </c>
      <c r="D429" s="130" t="s">
        <v>150</v>
      </c>
      <c r="E429" s="220" t="s">
        <v>14</v>
      </c>
      <c r="F429" s="125" t="s">
        <v>285</v>
      </c>
      <c r="G429" s="126" t="s">
        <v>247</v>
      </c>
      <c r="H429" s="138" t="s">
        <v>485</v>
      </c>
      <c r="I429" s="136"/>
      <c r="J429" s="128"/>
      <c r="K429" s="128"/>
      <c r="L429" s="128">
        <v>0.2</v>
      </c>
      <c r="M429" s="129">
        <f>SUM(I429:L429)</f>
        <v>0.2</v>
      </c>
      <c r="O429" s="59"/>
      <c r="P429" s="101"/>
    </row>
    <row r="430" spans="1:16" ht="12.75">
      <c r="A430" s="55" t="s">
        <v>227</v>
      </c>
      <c r="B430" s="56" t="s">
        <v>244</v>
      </c>
      <c r="C430" s="55" t="s">
        <v>48</v>
      </c>
      <c r="D430" s="130" t="s">
        <v>150</v>
      </c>
      <c r="E430" s="124" t="s">
        <v>27</v>
      </c>
      <c r="F430" s="125" t="s">
        <v>272</v>
      </c>
      <c r="G430" s="94" t="s">
        <v>603</v>
      </c>
      <c r="H430" s="138" t="s">
        <v>485</v>
      </c>
      <c r="I430" s="136"/>
      <c r="J430" s="128"/>
      <c r="K430" s="128"/>
      <c r="L430" s="95">
        <v>0.15</v>
      </c>
      <c r="M430" s="96">
        <f t="shared" si="8"/>
        <v>0.15</v>
      </c>
      <c r="O430" s="59"/>
      <c r="P430" s="101"/>
    </row>
    <row r="431" spans="1:16" ht="25.5">
      <c r="A431" s="55" t="s">
        <v>227</v>
      </c>
      <c r="B431" s="56" t="s">
        <v>244</v>
      </c>
      <c r="C431" s="55" t="s">
        <v>48</v>
      </c>
      <c r="D431" s="130" t="s">
        <v>150</v>
      </c>
      <c r="E431" s="222" t="s">
        <v>22</v>
      </c>
      <c r="F431" s="221" t="s">
        <v>605</v>
      </c>
      <c r="G431" s="94" t="s">
        <v>606</v>
      </c>
      <c r="H431" s="138" t="s">
        <v>485</v>
      </c>
      <c r="I431" s="136"/>
      <c r="J431" s="128"/>
      <c r="K431" s="128"/>
      <c r="L431" s="95">
        <v>0.15</v>
      </c>
      <c r="M431" s="96">
        <f>SUM(I431:L431)</f>
        <v>0.15</v>
      </c>
      <c r="O431" s="59"/>
      <c r="P431" s="101"/>
    </row>
    <row r="432" spans="1:16" ht="25.5">
      <c r="A432" s="55" t="s">
        <v>227</v>
      </c>
      <c r="B432" s="56" t="s">
        <v>244</v>
      </c>
      <c r="C432" s="55" t="s">
        <v>48</v>
      </c>
      <c r="D432" s="130" t="s">
        <v>150</v>
      </c>
      <c r="E432" s="223" t="s">
        <v>22</v>
      </c>
      <c r="F432" s="221" t="s">
        <v>607</v>
      </c>
      <c r="G432" s="94" t="s">
        <v>608</v>
      </c>
      <c r="H432" s="138" t="s">
        <v>485</v>
      </c>
      <c r="I432" s="136"/>
      <c r="J432" s="128"/>
      <c r="K432" s="128"/>
      <c r="L432" s="95">
        <v>0.15</v>
      </c>
      <c r="M432" s="96">
        <f>SUM(I432:L432)</f>
        <v>0.15</v>
      </c>
      <c r="O432" s="59"/>
      <c r="P432" s="101"/>
    </row>
    <row r="433" spans="1:16" ht="51">
      <c r="A433" s="55" t="s">
        <v>227</v>
      </c>
      <c r="B433" s="56" t="s">
        <v>244</v>
      </c>
      <c r="C433" s="55" t="s">
        <v>48</v>
      </c>
      <c r="D433" s="130" t="s">
        <v>150</v>
      </c>
      <c r="E433" s="170" t="s">
        <v>84</v>
      </c>
      <c r="F433" s="207" t="s">
        <v>151</v>
      </c>
      <c r="G433" s="126" t="s">
        <v>248</v>
      </c>
      <c r="H433" s="138" t="s">
        <v>485</v>
      </c>
      <c r="I433" s="136"/>
      <c r="J433" s="128"/>
      <c r="K433" s="128"/>
      <c r="L433" s="128">
        <v>0.2</v>
      </c>
      <c r="M433" s="129">
        <f t="shared" si="8"/>
        <v>0.2</v>
      </c>
      <c r="O433" s="59"/>
      <c r="P433" s="101"/>
    </row>
    <row r="434" spans="1:16" ht="12.75">
      <c r="A434" s="55" t="s">
        <v>227</v>
      </c>
      <c r="B434" s="84" t="s">
        <v>244</v>
      </c>
      <c r="C434" s="55" t="s">
        <v>48</v>
      </c>
      <c r="D434" s="137" t="s">
        <v>49</v>
      </c>
      <c r="E434" s="137" t="s">
        <v>84</v>
      </c>
      <c r="F434" s="169" t="s">
        <v>587</v>
      </c>
      <c r="G434" s="126" t="s">
        <v>588</v>
      </c>
      <c r="H434" s="138" t="s">
        <v>485</v>
      </c>
      <c r="I434" s="136"/>
      <c r="J434" s="128"/>
      <c r="K434" s="128"/>
      <c r="L434" s="128">
        <v>0.1</v>
      </c>
      <c r="M434" s="129">
        <f t="shared" si="8"/>
        <v>0.1</v>
      </c>
      <c r="O434" s="59"/>
      <c r="P434" s="101"/>
    </row>
    <row r="435" spans="1:16" ht="12.75">
      <c r="A435" s="55" t="s">
        <v>227</v>
      </c>
      <c r="B435" s="56" t="s">
        <v>244</v>
      </c>
      <c r="C435" s="55" t="s">
        <v>48</v>
      </c>
      <c r="D435" s="161" t="s">
        <v>59</v>
      </c>
      <c r="E435" s="161" t="s">
        <v>27</v>
      </c>
      <c r="F435" s="125" t="s">
        <v>376</v>
      </c>
      <c r="G435" s="138" t="s">
        <v>259</v>
      </c>
      <c r="H435" s="138" t="s">
        <v>485</v>
      </c>
      <c r="I435" s="136"/>
      <c r="J435" s="128"/>
      <c r="K435" s="128"/>
      <c r="L435" s="128">
        <v>0.2</v>
      </c>
      <c r="M435" s="129">
        <f t="shared" si="8"/>
        <v>0.2</v>
      </c>
      <c r="O435" s="59"/>
      <c r="P435" s="101"/>
    </row>
    <row r="436" spans="1:16" ht="12.75">
      <c r="A436" s="55" t="s">
        <v>227</v>
      </c>
      <c r="B436" s="56" t="s">
        <v>244</v>
      </c>
      <c r="C436" s="232" t="s">
        <v>48</v>
      </c>
      <c r="D436" s="236" t="s">
        <v>50</v>
      </c>
      <c r="E436" s="237" t="s">
        <v>84</v>
      </c>
      <c r="F436" s="218" t="s">
        <v>301</v>
      </c>
      <c r="G436" s="94" t="s">
        <v>638</v>
      </c>
      <c r="H436" s="225" t="s">
        <v>485</v>
      </c>
      <c r="I436" s="233"/>
      <c r="J436" s="95"/>
      <c r="K436" s="95"/>
      <c r="L436" s="95">
        <v>0.1</v>
      </c>
      <c r="M436" s="96">
        <f>SUM(I436:L436)</f>
        <v>0.1</v>
      </c>
      <c r="O436" s="59"/>
      <c r="P436" s="101"/>
    </row>
    <row r="437" spans="1:16" ht="12.75">
      <c r="A437" s="55" t="s">
        <v>227</v>
      </c>
      <c r="B437" s="56" t="s">
        <v>244</v>
      </c>
      <c r="C437" s="55" t="s">
        <v>48</v>
      </c>
      <c r="D437" s="208" t="s">
        <v>50</v>
      </c>
      <c r="E437" s="182" t="s">
        <v>84</v>
      </c>
      <c r="F437" s="125" t="s">
        <v>346</v>
      </c>
      <c r="G437" s="126" t="s">
        <v>454</v>
      </c>
      <c r="H437" s="138" t="s">
        <v>485</v>
      </c>
      <c r="I437" s="136"/>
      <c r="J437" s="128"/>
      <c r="K437" s="128"/>
      <c r="L437" s="128">
        <v>0.2</v>
      </c>
      <c r="M437" s="129">
        <f t="shared" si="8"/>
        <v>0.2</v>
      </c>
      <c r="O437" s="59"/>
      <c r="P437" s="101"/>
    </row>
    <row r="438" spans="1:16" ht="12.75">
      <c r="A438" s="55" t="s">
        <v>227</v>
      </c>
      <c r="B438" s="56" t="s">
        <v>244</v>
      </c>
      <c r="C438" s="55" t="s">
        <v>48</v>
      </c>
      <c r="D438" s="130" t="s">
        <v>50</v>
      </c>
      <c r="E438" s="124" t="s">
        <v>84</v>
      </c>
      <c r="F438" s="125" t="s">
        <v>249</v>
      </c>
      <c r="G438" s="126" t="s">
        <v>302</v>
      </c>
      <c r="H438" s="138" t="s">
        <v>485</v>
      </c>
      <c r="I438" s="136"/>
      <c r="J438" s="128"/>
      <c r="K438" s="128"/>
      <c r="L438" s="128">
        <v>0.1</v>
      </c>
      <c r="M438" s="129">
        <f t="shared" si="8"/>
        <v>0.1</v>
      </c>
      <c r="O438" s="59"/>
      <c r="P438" s="101"/>
    </row>
    <row r="439" spans="1:16" ht="12.75">
      <c r="A439" s="55" t="s">
        <v>227</v>
      </c>
      <c r="B439" s="56" t="s">
        <v>244</v>
      </c>
      <c r="C439" s="55" t="s">
        <v>48</v>
      </c>
      <c r="D439" s="130" t="s">
        <v>50</v>
      </c>
      <c r="E439" s="124" t="s">
        <v>84</v>
      </c>
      <c r="F439" s="125" t="s">
        <v>249</v>
      </c>
      <c r="G439" s="126" t="s">
        <v>453</v>
      </c>
      <c r="H439" s="138" t="s">
        <v>485</v>
      </c>
      <c r="I439" s="136"/>
      <c r="J439" s="128"/>
      <c r="K439" s="128"/>
      <c r="L439" s="95">
        <v>0.2</v>
      </c>
      <c r="M439" s="96">
        <f t="shared" si="8"/>
        <v>0.2</v>
      </c>
      <c r="O439" s="59"/>
      <c r="P439" s="101"/>
    </row>
    <row r="440" spans="1:16" s="113" customFormat="1" ht="12.75">
      <c r="A440" s="130" t="s">
        <v>227</v>
      </c>
      <c r="B440" s="219" t="s">
        <v>244</v>
      </c>
      <c r="C440" s="130" t="s">
        <v>48</v>
      </c>
      <c r="D440" s="124" t="s">
        <v>529</v>
      </c>
      <c r="E440" s="124" t="s">
        <v>22</v>
      </c>
      <c r="F440" s="125" t="s">
        <v>530</v>
      </c>
      <c r="G440" s="126" t="s">
        <v>531</v>
      </c>
      <c r="H440" s="138" t="s">
        <v>485</v>
      </c>
      <c r="I440" s="136"/>
      <c r="J440" s="128"/>
      <c r="K440" s="128"/>
      <c r="L440" s="128">
        <v>0.2</v>
      </c>
      <c r="M440" s="129">
        <f>SUM(I440:L440)</f>
        <v>0.2</v>
      </c>
      <c r="O440" s="96"/>
      <c r="P440" s="108"/>
    </row>
    <row r="441" spans="1:16" ht="12.75">
      <c r="A441" s="55" t="s">
        <v>227</v>
      </c>
      <c r="B441" s="56" t="s">
        <v>244</v>
      </c>
      <c r="C441" s="55" t="s">
        <v>48</v>
      </c>
      <c r="D441" s="124" t="s">
        <v>52</v>
      </c>
      <c r="E441" s="124" t="s">
        <v>84</v>
      </c>
      <c r="F441" s="125" t="s">
        <v>341</v>
      </c>
      <c r="G441" s="126" t="s">
        <v>568</v>
      </c>
      <c r="H441" s="138" t="s">
        <v>485</v>
      </c>
      <c r="I441" s="136"/>
      <c r="J441" s="128"/>
      <c r="K441" s="128"/>
      <c r="L441" s="128">
        <v>0.2</v>
      </c>
      <c r="M441" s="129">
        <f t="shared" si="8"/>
        <v>0.2</v>
      </c>
      <c r="O441" s="59"/>
      <c r="P441" s="101"/>
    </row>
    <row r="442" spans="1:16" ht="25.5">
      <c r="A442" s="55" t="s">
        <v>227</v>
      </c>
      <c r="B442" s="56" t="s">
        <v>244</v>
      </c>
      <c r="C442" s="55" t="s">
        <v>48</v>
      </c>
      <c r="D442" s="124" t="s">
        <v>163</v>
      </c>
      <c r="E442" s="124" t="s">
        <v>14</v>
      </c>
      <c r="F442" s="125" t="s">
        <v>310</v>
      </c>
      <c r="G442" s="126" t="s">
        <v>250</v>
      </c>
      <c r="H442" s="138" t="s">
        <v>485</v>
      </c>
      <c r="I442" s="136"/>
      <c r="J442" s="128"/>
      <c r="K442" s="128"/>
      <c r="L442" s="128">
        <v>0.25</v>
      </c>
      <c r="M442" s="129">
        <f t="shared" si="8"/>
        <v>0.25</v>
      </c>
      <c r="O442" s="59"/>
      <c r="P442" s="101"/>
    </row>
    <row r="443" spans="1:16" ht="25.5">
      <c r="A443" s="55" t="s">
        <v>227</v>
      </c>
      <c r="B443" s="56" t="s">
        <v>244</v>
      </c>
      <c r="C443" s="55" t="s">
        <v>48</v>
      </c>
      <c r="D443" s="130" t="s">
        <v>163</v>
      </c>
      <c r="E443" s="130" t="s">
        <v>22</v>
      </c>
      <c r="F443" s="125" t="s">
        <v>448</v>
      </c>
      <c r="G443" s="126" t="s">
        <v>251</v>
      </c>
      <c r="H443" s="138" t="s">
        <v>485</v>
      </c>
      <c r="I443" s="136"/>
      <c r="J443" s="128"/>
      <c r="K443" s="128"/>
      <c r="L443" s="128">
        <v>0.25</v>
      </c>
      <c r="M443" s="129">
        <f t="shared" si="8"/>
        <v>0.25</v>
      </c>
      <c r="O443" s="59"/>
      <c r="P443" s="101"/>
    </row>
    <row r="444" spans="1:16" ht="12.75">
      <c r="A444" s="55" t="s">
        <v>227</v>
      </c>
      <c r="B444" s="56" t="s">
        <v>244</v>
      </c>
      <c r="C444" s="55" t="s">
        <v>48</v>
      </c>
      <c r="D444" s="130" t="s">
        <v>163</v>
      </c>
      <c r="E444" s="130" t="s">
        <v>22</v>
      </c>
      <c r="F444" s="218" t="s">
        <v>598</v>
      </c>
      <c r="G444" s="94" t="s">
        <v>599</v>
      </c>
      <c r="H444" s="138" t="s">
        <v>485</v>
      </c>
      <c r="I444" s="136"/>
      <c r="J444" s="128"/>
      <c r="K444" s="128"/>
      <c r="L444" s="95">
        <v>0.25</v>
      </c>
      <c r="M444" s="96">
        <f>SUM(I444:L444)</f>
        <v>0.25</v>
      </c>
      <c r="O444" s="59"/>
      <c r="P444" s="101"/>
    </row>
    <row r="445" spans="1:16" ht="25.5">
      <c r="A445" s="55" t="s">
        <v>227</v>
      </c>
      <c r="B445" s="56" t="s">
        <v>244</v>
      </c>
      <c r="C445" s="55" t="s">
        <v>48</v>
      </c>
      <c r="D445" s="130" t="s">
        <v>163</v>
      </c>
      <c r="E445" s="130" t="s">
        <v>84</v>
      </c>
      <c r="F445" s="125" t="s">
        <v>450</v>
      </c>
      <c r="G445" s="126" t="s">
        <v>251</v>
      </c>
      <c r="H445" s="138" t="s">
        <v>485</v>
      </c>
      <c r="I445" s="136"/>
      <c r="J445" s="128"/>
      <c r="K445" s="128"/>
      <c r="L445" s="128">
        <v>0.25</v>
      </c>
      <c r="M445" s="129">
        <f t="shared" si="8"/>
        <v>0.25</v>
      </c>
      <c r="O445" s="59"/>
      <c r="P445" s="101"/>
    </row>
    <row r="446" spans="1:16" ht="25.5">
      <c r="A446" s="55" t="s">
        <v>227</v>
      </c>
      <c r="B446" s="56" t="s">
        <v>244</v>
      </c>
      <c r="C446" s="55" t="s">
        <v>48</v>
      </c>
      <c r="D446" s="130" t="s">
        <v>163</v>
      </c>
      <c r="E446" s="130" t="s">
        <v>22</v>
      </c>
      <c r="F446" s="125" t="s">
        <v>414</v>
      </c>
      <c r="G446" s="126" t="s">
        <v>416</v>
      </c>
      <c r="H446" s="138" t="s">
        <v>485</v>
      </c>
      <c r="I446" s="136"/>
      <c r="J446" s="128"/>
      <c r="K446" s="128"/>
      <c r="L446" s="128">
        <v>0.25</v>
      </c>
      <c r="M446" s="129">
        <f t="shared" si="8"/>
        <v>0.25</v>
      </c>
      <c r="O446" s="59"/>
      <c r="P446" s="101"/>
    </row>
    <row r="447" spans="1:16" ht="25.5">
      <c r="A447" s="55" t="s">
        <v>227</v>
      </c>
      <c r="B447" s="56" t="s">
        <v>244</v>
      </c>
      <c r="C447" s="55" t="s">
        <v>48</v>
      </c>
      <c r="D447" s="130" t="s">
        <v>163</v>
      </c>
      <c r="E447" s="130" t="s">
        <v>84</v>
      </c>
      <c r="F447" s="125" t="s">
        <v>313</v>
      </c>
      <c r="G447" s="126" t="s">
        <v>251</v>
      </c>
      <c r="H447" s="138" t="s">
        <v>485</v>
      </c>
      <c r="I447" s="136"/>
      <c r="J447" s="128"/>
      <c r="K447" s="128"/>
      <c r="L447" s="128">
        <v>0.5</v>
      </c>
      <c r="M447" s="129">
        <f t="shared" si="8"/>
        <v>0.5</v>
      </c>
      <c r="O447" s="59"/>
      <c r="P447" s="101"/>
    </row>
    <row r="448" spans="1:16" ht="25.5">
      <c r="A448" s="55" t="s">
        <v>227</v>
      </c>
      <c r="B448" s="56" t="s">
        <v>244</v>
      </c>
      <c r="C448" s="55" t="s">
        <v>48</v>
      </c>
      <c r="D448" s="130" t="s">
        <v>163</v>
      </c>
      <c r="E448" s="130" t="s">
        <v>84</v>
      </c>
      <c r="F448" s="125" t="s">
        <v>314</v>
      </c>
      <c r="G448" s="126" t="s">
        <v>251</v>
      </c>
      <c r="H448" s="138" t="s">
        <v>485</v>
      </c>
      <c r="I448" s="136"/>
      <c r="J448" s="128"/>
      <c r="K448" s="128"/>
      <c r="L448" s="128">
        <v>0.5</v>
      </c>
      <c r="M448" s="129">
        <f t="shared" si="8"/>
        <v>0.5</v>
      </c>
      <c r="O448" s="59"/>
      <c r="P448" s="101"/>
    </row>
    <row r="449" spans="1:16" ht="25.5">
      <c r="A449" s="55" t="s">
        <v>227</v>
      </c>
      <c r="B449" s="56" t="s">
        <v>244</v>
      </c>
      <c r="C449" s="55" t="s">
        <v>48</v>
      </c>
      <c r="D449" s="124" t="s">
        <v>209</v>
      </c>
      <c r="E449" s="124" t="s">
        <v>14</v>
      </c>
      <c r="F449" s="125" t="s">
        <v>210</v>
      </c>
      <c r="G449" s="126" t="s">
        <v>252</v>
      </c>
      <c r="H449" s="138" t="s">
        <v>485</v>
      </c>
      <c r="I449" s="136"/>
      <c r="J449" s="128"/>
      <c r="K449" s="128"/>
      <c r="L449" s="128">
        <v>0.1</v>
      </c>
      <c r="M449" s="129">
        <f t="shared" si="8"/>
        <v>0.1</v>
      </c>
      <c r="O449" s="59"/>
      <c r="P449" s="101"/>
    </row>
    <row r="450" spans="1:16" ht="38.25">
      <c r="A450" s="55" t="s">
        <v>227</v>
      </c>
      <c r="B450" s="56" t="s">
        <v>244</v>
      </c>
      <c r="C450" s="55" t="s">
        <v>48</v>
      </c>
      <c r="D450" s="124" t="s">
        <v>63</v>
      </c>
      <c r="E450" s="124" t="s">
        <v>84</v>
      </c>
      <c r="F450" s="125" t="s">
        <v>165</v>
      </c>
      <c r="G450" s="126" t="s">
        <v>523</v>
      </c>
      <c r="H450" s="138" t="s">
        <v>485</v>
      </c>
      <c r="I450" s="136"/>
      <c r="J450" s="128"/>
      <c r="K450" s="128"/>
      <c r="L450" s="128">
        <v>0.6</v>
      </c>
      <c r="M450" s="129">
        <f t="shared" si="8"/>
        <v>0.6</v>
      </c>
      <c r="O450" s="59"/>
      <c r="P450" s="101"/>
    </row>
    <row r="451" spans="1:16" ht="12.75">
      <c r="A451" s="55" t="s">
        <v>227</v>
      </c>
      <c r="B451" s="56" t="s">
        <v>244</v>
      </c>
      <c r="C451" s="55" t="s">
        <v>48</v>
      </c>
      <c r="D451" s="124" t="s">
        <v>65</v>
      </c>
      <c r="E451" s="124" t="s">
        <v>84</v>
      </c>
      <c r="F451" s="125" t="s">
        <v>107</v>
      </c>
      <c r="G451" s="126" t="s">
        <v>334</v>
      </c>
      <c r="H451" s="138" t="s">
        <v>485</v>
      </c>
      <c r="I451" s="136"/>
      <c r="J451" s="128"/>
      <c r="K451" s="128"/>
      <c r="L451" s="128">
        <v>0.2</v>
      </c>
      <c r="M451" s="129">
        <f t="shared" si="8"/>
        <v>0.2</v>
      </c>
      <c r="O451" s="59"/>
      <c r="P451" s="101"/>
    </row>
    <row r="452" spans="1:16" ht="25.5">
      <c r="A452" s="55" t="s">
        <v>227</v>
      </c>
      <c r="B452" s="56" t="s">
        <v>244</v>
      </c>
      <c r="C452" s="55" t="s">
        <v>48</v>
      </c>
      <c r="D452" s="139" t="s">
        <v>66</v>
      </c>
      <c r="E452" s="139" t="s">
        <v>84</v>
      </c>
      <c r="F452" s="125" t="s">
        <v>526</v>
      </c>
      <c r="G452" s="126" t="s">
        <v>459</v>
      </c>
      <c r="H452" s="138" t="s">
        <v>485</v>
      </c>
      <c r="I452" s="136"/>
      <c r="J452" s="128"/>
      <c r="K452" s="128"/>
      <c r="L452" s="128">
        <v>0.25</v>
      </c>
      <c r="M452" s="129">
        <f t="shared" si="8"/>
        <v>0.25</v>
      </c>
      <c r="O452" s="59"/>
      <c r="P452" s="101"/>
    </row>
    <row r="453" spans="1:16" ht="12.75">
      <c r="A453" s="55" t="s">
        <v>227</v>
      </c>
      <c r="B453" s="56" t="s">
        <v>244</v>
      </c>
      <c r="C453" s="55" t="s">
        <v>48</v>
      </c>
      <c r="D453" s="224" t="s">
        <v>601</v>
      </c>
      <c r="E453" s="140" t="s">
        <v>84</v>
      </c>
      <c r="F453" s="125" t="s">
        <v>323</v>
      </c>
      <c r="G453" s="126" t="s">
        <v>634</v>
      </c>
      <c r="H453" s="138" t="s">
        <v>485</v>
      </c>
      <c r="I453" s="136"/>
      <c r="J453" s="128"/>
      <c r="K453" s="128"/>
      <c r="L453" s="95">
        <v>0.1</v>
      </c>
      <c r="M453" s="96">
        <f t="shared" si="8"/>
        <v>0.1</v>
      </c>
      <c r="O453" s="59"/>
      <c r="P453" s="101"/>
    </row>
    <row r="454" spans="1:16" ht="12.75">
      <c r="A454" s="55" t="s">
        <v>227</v>
      </c>
      <c r="B454" s="56" t="s">
        <v>244</v>
      </c>
      <c r="C454" s="55" t="s">
        <v>48</v>
      </c>
      <c r="D454" s="234" t="s">
        <v>614</v>
      </c>
      <c r="E454" s="223" t="s">
        <v>14</v>
      </c>
      <c r="F454" s="218" t="s">
        <v>616</v>
      </c>
      <c r="G454" s="94" t="s">
        <v>615</v>
      </c>
      <c r="H454" s="138" t="s">
        <v>485</v>
      </c>
      <c r="I454" s="136"/>
      <c r="J454" s="128"/>
      <c r="K454" s="128"/>
      <c r="L454" s="95">
        <v>0.1</v>
      </c>
      <c r="M454" s="96">
        <f t="shared" si="8"/>
        <v>0.1</v>
      </c>
      <c r="O454" s="59"/>
      <c r="P454" s="101"/>
    </row>
    <row r="455" spans="1:16" ht="12.75">
      <c r="A455" s="55" t="s">
        <v>227</v>
      </c>
      <c r="B455" s="56" t="s">
        <v>244</v>
      </c>
      <c r="C455" s="55" t="s">
        <v>48</v>
      </c>
      <c r="D455" s="230" t="s">
        <v>614</v>
      </c>
      <c r="E455" s="223" t="s">
        <v>84</v>
      </c>
      <c r="F455" s="218" t="s">
        <v>622</v>
      </c>
      <c r="G455" s="94" t="s">
        <v>623</v>
      </c>
      <c r="H455" s="138" t="s">
        <v>485</v>
      </c>
      <c r="I455" s="136"/>
      <c r="J455" s="128"/>
      <c r="K455" s="128"/>
      <c r="L455" s="95">
        <v>0.4</v>
      </c>
      <c r="M455" s="96">
        <f>SUM(I455:L455)</f>
        <v>0.4</v>
      </c>
      <c r="O455" s="59"/>
      <c r="P455" s="101"/>
    </row>
    <row r="456" spans="1:16" ht="25.5">
      <c r="A456" s="55" t="s">
        <v>227</v>
      </c>
      <c r="B456" s="56" t="s">
        <v>244</v>
      </c>
      <c r="C456" s="55" t="s">
        <v>48</v>
      </c>
      <c r="D456" s="220" t="s">
        <v>629</v>
      </c>
      <c r="E456" s="223" t="s">
        <v>14</v>
      </c>
      <c r="F456" s="218" t="s">
        <v>630</v>
      </c>
      <c r="G456" s="94" t="s">
        <v>631</v>
      </c>
      <c r="H456" s="138" t="s">
        <v>485</v>
      </c>
      <c r="I456" s="136"/>
      <c r="J456" s="128"/>
      <c r="K456" s="128"/>
      <c r="L456" s="95">
        <v>0.1</v>
      </c>
      <c r="M456" s="96">
        <f>SUM(I456:L456)</f>
        <v>0.1</v>
      </c>
      <c r="O456" s="59"/>
      <c r="P456" s="101"/>
    </row>
    <row r="457" spans="1:16" ht="12.75">
      <c r="A457" s="55" t="s">
        <v>227</v>
      </c>
      <c r="B457" s="56" t="s">
        <v>244</v>
      </c>
      <c r="C457" s="55" t="s">
        <v>48</v>
      </c>
      <c r="D457" s="124" t="s">
        <v>67</v>
      </c>
      <c r="E457" s="124" t="s">
        <v>84</v>
      </c>
      <c r="F457" s="125" t="s">
        <v>168</v>
      </c>
      <c r="G457" s="126" t="s">
        <v>245</v>
      </c>
      <c r="H457" s="138" t="s">
        <v>485</v>
      </c>
      <c r="I457" s="136"/>
      <c r="J457" s="128"/>
      <c r="K457" s="128"/>
      <c r="L457" s="128">
        <v>0.2</v>
      </c>
      <c r="M457" s="129">
        <f t="shared" si="8"/>
        <v>0.2</v>
      </c>
      <c r="O457" s="59"/>
      <c r="P457" s="101"/>
    </row>
    <row r="458" spans="1:16" ht="12.75">
      <c r="A458" s="55" t="s">
        <v>227</v>
      </c>
      <c r="B458" s="56" t="s">
        <v>244</v>
      </c>
      <c r="C458" s="55" t="s">
        <v>48</v>
      </c>
      <c r="D458" s="130" t="s">
        <v>67</v>
      </c>
      <c r="E458" s="124" t="s">
        <v>84</v>
      </c>
      <c r="F458" s="125" t="s">
        <v>465</v>
      </c>
      <c r="G458" s="126" t="s">
        <v>467</v>
      </c>
      <c r="H458" s="138" t="s">
        <v>485</v>
      </c>
      <c r="I458" s="136"/>
      <c r="J458" s="128"/>
      <c r="K458" s="128"/>
      <c r="L458" s="128">
        <v>0.1</v>
      </c>
      <c r="M458" s="129">
        <f t="shared" si="8"/>
        <v>0.1</v>
      </c>
      <c r="O458" s="59"/>
      <c r="P458" s="101"/>
    </row>
    <row r="459" spans="1:16" ht="12.75">
      <c r="A459" s="55" t="s">
        <v>227</v>
      </c>
      <c r="B459" s="56" t="s">
        <v>244</v>
      </c>
      <c r="C459" s="55" t="s">
        <v>48</v>
      </c>
      <c r="D459" s="130" t="s">
        <v>67</v>
      </c>
      <c r="E459" s="130" t="s">
        <v>84</v>
      </c>
      <c r="F459" s="125" t="s">
        <v>468</v>
      </c>
      <c r="G459" s="126" t="s">
        <v>245</v>
      </c>
      <c r="H459" s="138" t="s">
        <v>485</v>
      </c>
      <c r="I459" s="136"/>
      <c r="J459" s="128"/>
      <c r="K459" s="128"/>
      <c r="L459" s="128">
        <v>0.2</v>
      </c>
      <c r="M459" s="129">
        <f t="shared" si="8"/>
        <v>0.2</v>
      </c>
      <c r="O459" s="59"/>
      <c r="P459" s="101"/>
    </row>
    <row r="460" spans="1:16" ht="12.75">
      <c r="A460" s="55" t="s">
        <v>227</v>
      </c>
      <c r="B460" s="56" t="s">
        <v>244</v>
      </c>
      <c r="C460" s="63" t="s">
        <v>48</v>
      </c>
      <c r="D460" s="146" t="s">
        <v>70</v>
      </c>
      <c r="E460" s="146"/>
      <c r="F460" s="146" t="s">
        <v>47</v>
      </c>
      <c r="G460" s="147"/>
      <c r="H460" s="148"/>
      <c r="I460" s="149"/>
      <c r="J460" s="150"/>
      <c r="K460" s="150"/>
      <c r="L460" s="150">
        <f>SUM(L424:L459)</f>
        <v>9.199999999999998</v>
      </c>
      <c r="M460" s="151">
        <f t="shared" si="8"/>
        <v>9.199999999999998</v>
      </c>
      <c r="O460" s="65"/>
      <c r="P460" s="103"/>
    </row>
    <row r="461" spans="1:16" ht="12.75">
      <c r="A461" s="55" t="s">
        <v>227</v>
      </c>
      <c r="B461" s="66" t="s">
        <v>244</v>
      </c>
      <c r="C461" s="67" t="s">
        <v>71</v>
      </c>
      <c r="D461" s="155" t="s">
        <v>47</v>
      </c>
      <c r="E461" s="155" t="s">
        <v>47</v>
      </c>
      <c r="F461" s="155" t="s">
        <v>47</v>
      </c>
      <c r="G461" s="156"/>
      <c r="H461" s="157"/>
      <c r="I461" s="158">
        <f>I423</f>
        <v>0.15</v>
      </c>
      <c r="J461" s="159">
        <f>J423</f>
        <v>3.2700000000000005</v>
      </c>
      <c r="K461" s="159">
        <f>K423</f>
        <v>1.4000000000000004</v>
      </c>
      <c r="L461" s="159">
        <f>L460</f>
        <v>9.199999999999998</v>
      </c>
      <c r="M461" s="160">
        <f t="shared" si="8"/>
        <v>14.019999999999998</v>
      </c>
      <c r="O461" s="68"/>
      <c r="P461" s="104"/>
    </row>
    <row r="462" spans="1:16" ht="12.75">
      <c r="A462" s="55" t="s">
        <v>227</v>
      </c>
      <c r="B462" s="56" t="s">
        <v>253</v>
      </c>
      <c r="C462" s="63" t="s">
        <v>12</v>
      </c>
      <c r="D462" s="146" t="s">
        <v>46</v>
      </c>
      <c r="E462" s="146" t="s">
        <v>47</v>
      </c>
      <c r="F462" s="146" t="s">
        <v>47</v>
      </c>
      <c r="G462" s="147"/>
      <c r="H462" s="148"/>
      <c r="I462" s="150">
        <v>0</v>
      </c>
      <c r="J462" s="150">
        <v>0</v>
      </c>
      <c r="K462" s="150">
        <v>0</v>
      </c>
      <c r="L462" s="150"/>
      <c r="M462" s="151">
        <f t="shared" si="8"/>
        <v>0</v>
      </c>
      <c r="O462" s="65"/>
      <c r="P462" s="103"/>
    </row>
    <row r="463" spans="1:16" ht="12.75">
      <c r="A463" s="55" t="s">
        <v>227</v>
      </c>
      <c r="B463" s="56" t="s">
        <v>253</v>
      </c>
      <c r="C463" s="57" t="s">
        <v>48</v>
      </c>
      <c r="D463" s="124" t="s">
        <v>515</v>
      </c>
      <c r="E463" s="124" t="s">
        <v>22</v>
      </c>
      <c r="F463" s="125" t="s">
        <v>254</v>
      </c>
      <c r="G463" s="126" t="s">
        <v>255</v>
      </c>
      <c r="H463" s="138" t="s">
        <v>485</v>
      </c>
      <c r="I463" s="136"/>
      <c r="J463" s="128"/>
      <c r="K463" s="128"/>
      <c r="L463" s="128">
        <v>0.6</v>
      </c>
      <c r="M463" s="129">
        <f t="shared" si="8"/>
        <v>0.6</v>
      </c>
      <c r="O463" s="59"/>
      <c r="P463" s="101"/>
    </row>
    <row r="464" spans="1:16" ht="12.75">
      <c r="A464" s="55" t="s">
        <v>227</v>
      </c>
      <c r="B464" s="56" t="s">
        <v>253</v>
      </c>
      <c r="C464" s="55" t="s">
        <v>48</v>
      </c>
      <c r="D464" s="139" t="s">
        <v>395</v>
      </c>
      <c r="E464" s="124" t="s">
        <v>84</v>
      </c>
      <c r="F464" s="125" t="s">
        <v>393</v>
      </c>
      <c r="G464" s="126" t="s">
        <v>336</v>
      </c>
      <c r="H464" s="138" t="s">
        <v>485</v>
      </c>
      <c r="I464" s="136"/>
      <c r="J464" s="128"/>
      <c r="K464" s="128"/>
      <c r="L464" s="128">
        <v>0.3</v>
      </c>
      <c r="M464" s="129">
        <f aca="true" t="shared" si="9" ref="M464:M482">SUM(I464:L464)</f>
        <v>0.3</v>
      </c>
      <c r="O464" s="59"/>
      <c r="P464" s="101"/>
    </row>
    <row r="465" spans="1:16" ht="12.75">
      <c r="A465" s="55" t="s">
        <v>227</v>
      </c>
      <c r="B465" s="56" t="s">
        <v>253</v>
      </c>
      <c r="C465" s="55" t="s">
        <v>48</v>
      </c>
      <c r="D465" s="130" t="s">
        <v>395</v>
      </c>
      <c r="E465" s="140" t="s">
        <v>84</v>
      </c>
      <c r="F465" s="125" t="s">
        <v>394</v>
      </c>
      <c r="G465" s="126" t="s">
        <v>336</v>
      </c>
      <c r="H465" s="138" t="s">
        <v>485</v>
      </c>
      <c r="I465" s="136"/>
      <c r="J465" s="128"/>
      <c r="K465" s="128"/>
      <c r="L465" s="128">
        <v>0.3</v>
      </c>
      <c r="M465" s="129">
        <f t="shared" si="9"/>
        <v>0.3</v>
      </c>
      <c r="O465" s="59"/>
      <c r="P465" s="101"/>
    </row>
    <row r="466" spans="1:16" ht="25.5">
      <c r="A466" s="55" t="s">
        <v>227</v>
      </c>
      <c r="B466" s="56" t="s">
        <v>253</v>
      </c>
      <c r="C466" s="55" t="s">
        <v>48</v>
      </c>
      <c r="D466" s="130" t="s">
        <v>395</v>
      </c>
      <c r="E466" s="139" t="s">
        <v>22</v>
      </c>
      <c r="F466" s="138" t="s">
        <v>220</v>
      </c>
      <c r="G466" s="126" t="s">
        <v>336</v>
      </c>
      <c r="H466" s="138" t="s">
        <v>485</v>
      </c>
      <c r="I466" s="136"/>
      <c r="J466" s="128"/>
      <c r="K466" s="128"/>
      <c r="L466" s="128">
        <v>0.15</v>
      </c>
      <c r="M466" s="129">
        <f t="shared" si="9"/>
        <v>0.15</v>
      </c>
      <c r="O466" s="59"/>
      <c r="P466" s="101"/>
    </row>
    <row r="467" spans="1:16" ht="25.5">
      <c r="A467" s="55" t="s">
        <v>227</v>
      </c>
      <c r="B467" s="56" t="s">
        <v>253</v>
      </c>
      <c r="C467" s="55" t="s">
        <v>48</v>
      </c>
      <c r="D467" s="140" t="s">
        <v>395</v>
      </c>
      <c r="E467" s="140" t="s">
        <v>22</v>
      </c>
      <c r="F467" s="125" t="s">
        <v>456</v>
      </c>
      <c r="G467" s="126" t="s">
        <v>457</v>
      </c>
      <c r="H467" s="138" t="s">
        <v>485</v>
      </c>
      <c r="I467" s="136"/>
      <c r="J467" s="128"/>
      <c r="K467" s="128"/>
      <c r="L467" s="128">
        <v>0.3</v>
      </c>
      <c r="M467" s="129">
        <f t="shared" si="9"/>
        <v>0.3</v>
      </c>
      <c r="O467" s="59"/>
      <c r="P467" s="101"/>
    </row>
    <row r="468" spans="1:16" ht="12.75">
      <c r="A468" s="55" t="s">
        <v>227</v>
      </c>
      <c r="B468" s="56" t="s">
        <v>253</v>
      </c>
      <c r="C468" s="55" t="s">
        <v>48</v>
      </c>
      <c r="D468" s="124" t="s">
        <v>163</v>
      </c>
      <c r="E468" s="124" t="s">
        <v>14</v>
      </c>
      <c r="F468" s="138" t="s">
        <v>310</v>
      </c>
      <c r="G468" s="126" t="s">
        <v>256</v>
      </c>
      <c r="H468" s="138" t="s">
        <v>485</v>
      </c>
      <c r="I468" s="136"/>
      <c r="J468" s="128"/>
      <c r="K468" s="128"/>
      <c r="L468" s="128">
        <v>0.25</v>
      </c>
      <c r="M468" s="129">
        <f t="shared" si="9"/>
        <v>0.25</v>
      </c>
      <c r="O468" s="59"/>
      <c r="P468" s="101"/>
    </row>
    <row r="469" spans="1:16" ht="12.75">
      <c r="A469" s="55" t="s">
        <v>227</v>
      </c>
      <c r="B469" s="56" t="s">
        <v>253</v>
      </c>
      <c r="C469" s="55" t="s">
        <v>48</v>
      </c>
      <c r="D469" s="130" t="s">
        <v>163</v>
      </c>
      <c r="E469" s="124" t="s">
        <v>22</v>
      </c>
      <c r="F469" s="125" t="s">
        <v>414</v>
      </c>
      <c r="G469" s="126" t="s">
        <v>415</v>
      </c>
      <c r="H469" s="138" t="s">
        <v>485</v>
      </c>
      <c r="I469" s="136"/>
      <c r="J469" s="128"/>
      <c r="K469" s="128"/>
      <c r="L469" s="128">
        <v>0.25</v>
      </c>
      <c r="M469" s="129">
        <f t="shared" si="9"/>
        <v>0.25</v>
      </c>
      <c r="O469" s="59"/>
      <c r="P469" s="101"/>
    </row>
    <row r="470" spans="1:16" ht="12.75">
      <c r="A470" s="55" t="s">
        <v>227</v>
      </c>
      <c r="B470" s="56" t="s">
        <v>253</v>
      </c>
      <c r="C470" s="55" t="s">
        <v>48</v>
      </c>
      <c r="D470" s="130" t="s">
        <v>163</v>
      </c>
      <c r="E470" s="130" t="s">
        <v>84</v>
      </c>
      <c r="F470" s="125" t="s">
        <v>450</v>
      </c>
      <c r="G470" s="126" t="s">
        <v>451</v>
      </c>
      <c r="H470" s="138" t="s">
        <v>485</v>
      </c>
      <c r="I470" s="136"/>
      <c r="J470" s="128"/>
      <c r="K470" s="128"/>
      <c r="L470" s="128">
        <v>0.25</v>
      </c>
      <c r="M470" s="129">
        <f t="shared" si="9"/>
        <v>0.25</v>
      </c>
      <c r="O470" s="59"/>
      <c r="P470" s="101"/>
    </row>
    <row r="471" spans="1:16" ht="12.75">
      <c r="A471" s="55" t="s">
        <v>227</v>
      </c>
      <c r="B471" s="56" t="s">
        <v>253</v>
      </c>
      <c r="C471" s="55" t="s">
        <v>48</v>
      </c>
      <c r="D471" s="130" t="s">
        <v>163</v>
      </c>
      <c r="E471" s="130" t="s">
        <v>22</v>
      </c>
      <c r="F471" s="125" t="s">
        <v>448</v>
      </c>
      <c r="G471" s="126" t="s">
        <v>449</v>
      </c>
      <c r="H471" s="138" t="s">
        <v>485</v>
      </c>
      <c r="I471" s="136"/>
      <c r="J471" s="128"/>
      <c r="K471" s="128"/>
      <c r="L471" s="128">
        <v>0.25</v>
      </c>
      <c r="M471" s="129">
        <f t="shared" si="9"/>
        <v>0.25</v>
      </c>
      <c r="O471" s="59"/>
      <c r="P471" s="101"/>
    </row>
    <row r="472" spans="1:16" ht="12.75">
      <c r="A472" s="55" t="s">
        <v>227</v>
      </c>
      <c r="B472" s="56" t="s">
        <v>253</v>
      </c>
      <c r="C472" s="63" t="s">
        <v>48</v>
      </c>
      <c r="D472" s="146" t="s">
        <v>70</v>
      </c>
      <c r="E472" s="146" t="s">
        <v>47</v>
      </c>
      <c r="F472" s="146" t="s">
        <v>47</v>
      </c>
      <c r="G472" s="147"/>
      <c r="H472" s="148"/>
      <c r="I472" s="149"/>
      <c r="J472" s="150"/>
      <c r="K472" s="150"/>
      <c r="L472" s="150">
        <f>SUM(L463:L471)</f>
        <v>2.65</v>
      </c>
      <c r="M472" s="151">
        <f t="shared" si="9"/>
        <v>2.65</v>
      </c>
      <c r="O472" s="65"/>
      <c r="P472" s="103"/>
    </row>
    <row r="473" spans="1:16" ht="12.75">
      <c r="A473" s="55" t="s">
        <v>227</v>
      </c>
      <c r="B473" s="66" t="s">
        <v>253</v>
      </c>
      <c r="C473" s="67" t="s">
        <v>71</v>
      </c>
      <c r="D473" s="155" t="s">
        <v>47</v>
      </c>
      <c r="E473" s="155" t="s">
        <v>47</v>
      </c>
      <c r="F473" s="155" t="s">
        <v>47</v>
      </c>
      <c r="G473" s="156"/>
      <c r="H473" s="157"/>
      <c r="I473" s="158">
        <f>I462</f>
        <v>0</v>
      </c>
      <c r="J473" s="159">
        <f>J462</f>
        <v>0</v>
      </c>
      <c r="K473" s="159">
        <f>K462</f>
        <v>0</v>
      </c>
      <c r="L473" s="159">
        <f>L472</f>
        <v>2.65</v>
      </c>
      <c r="M473" s="160">
        <f t="shared" si="9"/>
        <v>2.65</v>
      </c>
      <c r="O473" s="68"/>
      <c r="P473" s="104"/>
    </row>
    <row r="474" spans="1:16" ht="38.25">
      <c r="A474" s="55" t="s">
        <v>227</v>
      </c>
      <c r="B474" s="58" t="s">
        <v>257</v>
      </c>
      <c r="C474" s="55" t="s">
        <v>12</v>
      </c>
      <c r="D474" s="130" t="s">
        <v>38</v>
      </c>
      <c r="E474" s="124" t="s">
        <v>507</v>
      </c>
      <c r="F474" s="125" t="s">
        <v>180</v>
      </c>
      <c r="G474" s="126" t="s">
        <v>265</v>
      </c>
      <c r="H474" s="126" t="s">
        <v>258</v>
      </c>
      <c r="I474" s="136">
        <v>0.6</v>
      </c>
      <c r="J474" s="128"/>
      <c r="K474" s="128"/>
      <c r="L474" s="128"/>
      <c r="M474" s="129">
        <f>SUM(I474:L474)</f>
        <v>0.6</v>
      </c>
      <c r="O474" s="59"/>
      <c r="P474" s="101"/>
    </row>
    <row r="475" spans="1:16" ht="12.75">
      <c r="A475" s="55" t="s">
        <v>227</v>
      </c>
      <c r="B475" s="56" t="s">
        <v>257</v>
      </c>
      <c r="C475" s="55" t="s">
        <v>12</v>
      </c>
      <c r="D475" s="130" t="s">
        <v>38</v>
      </c>
      <c r="E475" s="163" t="s">
        <v>22</v>
      </c>
      <c r="F475" s="125" t="s">
        <v>353</v>
      </c>
      <c r="G475" s="126" t="s">
        <v>354</v>
      </c>
      <c r="H475" s="126" t="s">
        <v>258</v>
      </c>
      <c r="I475" s="136"/>
      <c r="J475" s="128">
        <v>0.3</v>
      </c>
      <c r="K475" s="128"/>
      <c r="L475" s="128"/>
      <c r="M475" s="129">
        <f t="shared" si="9"/>
        <v>0.3</v>
      </c>
      <c r="O475" s="59"/>
      <c r="P475" s="101"/>
    </row>
    <row r="476" spans="1:16" ht="12.75">
      <c r="A476" s="55" t="s">
        <v>227</v>
      </c>
      <c r="B476" s="56" t="s">
        <v>257</v>
      </c>
      <c r="C476" s="55" t="s">
        <v>12</v>
      </c>
      <c r="D476" s="130" t="s">
        <v>38</v>
      </c>
      <c r="E476" s="124" t="s">
        <v>22</v>
      </c>
      <c r="F476" s="125" t="s">
        <v>420</v>
      </c>
      <c r="G476" s="126" t="s">
        <v>421</v>
      </c>
      <c r="H476" s="126" t="s">
        <v>258</v>
      </c>
      <c r="I476" s="136">
        <v>0.25</v>
      </c>
      <c r="J476" s="128"/>
      <c r="K476" s="128"/>
      <c r="L476" s="128"/>
      <c r="M476" s="129">
        <f t="shared" si="9"/>
        <v>0.25</v>
      </c>
      <c r="O476" s="59"/>
      <c r="P476" s="101"/>
    </row>
    <row r="477" spans="1:16" ht="12.75">
      <c r="A477" s="55" t="s">
        <v>227</v>
      </c>
      <c r="B477" s="56" t="s">
        <v>257</v>
      </c>
      <c r="C477" s="55" t="s">
        <v>12</v>
      </c>
      <c r="D477" s="130" t="s">
        <v>38</v>
      </c>
      <c r="E477" s="124" t="s">
        <v>84</v>
      </c>
      <c r="F477" s="125" t="s">
        <v>294</v>
      </c>
      <c r="G477" s="126" t="s">
        <v>358</v>
      </c>
      <c r="H477" s="126" t="s">
        <v>350</v>
      </c>
      <c r="I477" s="136"/>
      <c r="J477" s="128">
        <v>0.1</v>
      </c>
      <c r="K477" s="128"/>
      <c r="L477" s="128"/>
      <c r="M477" s="129">
        <f t="shared" si="9"/>
        <v>0.1</v>
      </c>
      <c r="O477" s="59"/>
      <c r="P477" s="101"/>
    </row>
    <row r="478" spans="1:16" ht="12.75">
      <c r="A478" s="55" t="s">
        <v>227</v>
      </c>
      <c r="B478" s="56" t="s">
        <v>257</v>
      </c>
      <c r="C478" s="63" t="s">
        <v>12</v>
      </c>
      <c r="D478" s="146" t="s">
        <v>46</v>
      </c>
      <c r="E478" s="146" t="s">
        <v>47</v>
      </c>
      <c r="F478" s="146" t="s">
        <v>47</v>
      </c>
      <c r="G478" s="146"/>
      <c r="H478" s="209"/>
      <c r="I478" s="149">
        <f>SUM(I474:I477)</f>
        <v>0.85</v>
      </c>
      <c r="J478" s="150">
        <f>SUM(J474:J477)</f>
        <v>0.4</v>
      </c>
      <c r="K478" s="150">
        <f>SUM(K474:K477)</f>
        <v>0</v>
      </c>
      <c r="L478" s="150"/>
      <c r="M478" s="151">
        <f t="shared" si="9"/>
        <v>1.25</v>
      </c>
      <c r="O478" s="65"/>
      <c r="P478" s="103"/>
    </row>
    <row r="479" spans="1:16" ht="12.75">
      <c r="A479" s="55" t="s">
        <v>227</v>
      </c>
      <c r="B479" s="56" t="s">
        <v>257</v>
      </c>
      <c r="C479" s="63" t="s">
        <v>48</v>
      </c>
      <c r="D479" s="146" t="s">
        <v>70</v>
      </c>
      <c r="E479" s="146" t="s">
        <v>47</v>
      </c>
      <c r="F479" s="146" t="s">
        <v>47</v>
      </c>
      <c r="G479" s="146"/>
      <c r="H479" s="209"/>
      <c r="I479" s="149"/>
      <c r="J479" s="150"/>
      <c r="K479" s="150"/>
      <c r="L479" s="150">
        <v>0</v>
      </c>
      <c r="M479" s="151">
        <f t="shared" si="9"/>
        <v>0</v>
      </c>
      <c r="O479" s="65"/>
      <c r="P479" s="103"/>
    </row>
    <row r="480" spans="1:16" ht="12.75">
      <c r="A480" s="55" t="s">
        <v>227</v>
      </c>
      <c r="B480" s="66" t="s">
        <v>257</v>
      </c>
      <c r="C480" s="67" t="s">
        <v>71</v>
      </c>
      <c r="D480" s="155" t="s">
        <v>47</v>
      </c>
      <c r="E480" s="155" t="s">
        <v>47</v>
      </c>
      <c r="F480" s="155" t="s">
        <v>47</v>
      </c>
      <c r="G480" s="155"/>
      <c r="H480" s="210"/>
      <c r="I480" s="158">
        <f>I478</f>
        <v>0.85</v>
      </c>
      <c r="J480" s="159">
        <f>J478</f>
        <v>0.4</v>
      </c>
      <c r="K480" s="159">
        <f>K478</f>
        <v>0</v>
      </c>
      <c r="L480" s="159">
        <f>L479</f>
        <v>0</v>
      </c>
      <c r="M480" s="160">
        <f t="shared" si="9"/>
        <v>1.25</v>
      </c>
      <c r="O480" s="68"/>
      <c r="P480" s="104"/>
    </row>
    <row r="481" spans="1:16" ht="19.5" customHeight="1">
      <c r="A481" s="72" t="s">
        <v>227</v>
      </c>
      <c r="B481" s="74" t="s">
        <v>95</v>
      </c>
      <c r="C481" s="74" t="s">
        <v>47</v>
      </c>
      <c r="D481" s="172" t="s">
        <v>47</v>
      </c>
      <c r="E481" s="172" t="s">
        <v>47</v>
      </c>
      <c r="F481" s="172" t="s">
        <v>47</v>
      </c>
      <c r="G481" s="172"/>
      <c r="H481" s="211"/>
      <c r="I481" s="175">
        <f>SUMIF($C$358:$C$480,"WBS L3 Total",I$358:I$480)</f>
        <v>2.3</v>
      </c>
      <c r="J481" s="176">
        <f>SUMIF($C$358:$C$480,"WBS L3 Total",J$358:J$480)</f>
        <v>6.070000000000001</v>
      </c>
      <c r="K481" s="176">
        <f>SUMIF($C$358:$C$480,"WBS L3 Total",K$358:K$480)</f>
        <v>2.1500000000000004</v>
      </c>
      <c r="L481" s="176">
        <f>SUMIF($C$358:$C$480,"WBS L3 Total",L$358:L$480)</f>
        <v>14.299999999999997</v>
      </c>
      <c r="M481" s="177">
        <f t="shared" si="9"/>
        <v>24.82</v>
      </c>
      <c r="N481" s="97"/>
      <c r="O481" s="75"/>
      <c r="P481" s="106"/>
    </row>
    <row r="482" spans="1:16" ht="19.5" customHeight="1">
      <c r="A482" s="91" t="s">
        <v>9</v>
      </c>
      <c r="B482" s="92"/>
      <c r="C482" s="92"/>
      <c r="D482" s="212"/>
      <c r="E482" s="212"/>
      <c r="F482" s="212"/>
      <c r="G482" s="212"/>
      <c r="H482" s="213"/>
      <c r="I482" s="214">
        <f>SUMIF($B$2:$C$481,"WBS L2 Total",I$2:I$481)</f>
        <v>35.574999999999996</v>
      </c>
      <c r="J482" s="215">
        <f>SUMIF($B$2:$C$481,"WBS L2 Total",J$2:J$481)</f>
        <v>12.780000000000001</v>
      </c>
      <c r="K482" s="215">
        <f>SUMIF($B$2:$C$481,"WBS L2 Total",K$2:K$481)</f>
        <v>8.790000000000003</v>
      </c>
      <c r="L482" s="215">
        <f>SUMIF($B$2:$C$481,"WBS L2 Total",L$2:L$481)</f>
        <v>37.065</v>
      </c>
      <c r="M482" s="216">
        <f t="shared" si="9"/>
        <v>94.21</v>
      </c>
      <c r="O482" s="93"/>
      <c r="P482" s="111"/>
    </row>
    <row r="483" spans="9:12" ht="12.75">
      <c r="I483" s="217"/>
      <c r="J483" s="217"/>
      <c r="L483" s="217"/>
    </row>
    <row r="485" spans="20:95" ht="12.75">
      <c r="T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9"/>
      <c r="BQ485" s="39"/>
      <c r="BR485" s="39"/>
      <c r="BS485" s="39"/>
      <c r="BT485" s="39"/>
      <c r="BU485" s="39"/>
      <c r="BV485" s="39"/>
      <c r="BW485" s="39"/>
      <c r="BX485" s="39"/>
      <c r="BY485" s="39"/>
      <c r="BZ485" s="39"/>
      <c r="CA485" s="39"/>
      <c r="CB485" s="39"/>
      <c r="CC485" s="39"/>
      <c r="CD485" s="39"/>
      <c r="CE485" s="39"/>
      <c r="CF485" s="39"/>
      <c r="CG485" s="39"/>
      <c r="CH485" s="39"/>
      <c r="CI485" s="39"/>
      <c r="CJ485" s="39"/>
      <c r="CK485" s="39"/>
      <c r="CL485" s="39"/>
      <c r="CM485" s="39"/>
      <c r="CN485" s="39"/>
      <c r="CO485" s="39"/>
      <c r="CP485" s="39"/>
      <c r="CQ485" s="39"/>
    </row>
    <row r="486" spans="20:95" ht="12.75">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9"/>
      <c r="BQ486" s="39"/>
      <c r="BR486" s="39"/>
      <c r="BS486" s="39"/>
      <c r="BT486" s="39"/>
      <c r="BU486" s="39"/>
      <c r="BV486" s="39"/>
      <c r="BW486" s="39"/>
      <c r="BX486" s="39"/>
      <c r="BY486" s="39"/>
      <c r="BZ486" s="39"/>
      <c r="CA486" s="39"/>
      <c r="CB486" s="39"/>
      <c r="CC486" s="39"/>
      <c r="CD486" s="39"/>
      <c r="CE486" s="39"/>
      <c r="CF486" s="39"/>
      <c r="CG486" s="39"/>
      <c r="CH486" s="39"/>
      <c r="CI486" s="39"/>
      <c r="CJ486" s="39"/>
      <c r="CK486" s="39"/>
      <c r="CL486" s="39"/>
      <c r="CM486" s="39"/>
      <c r="CN486" s="39"/>
      <c r="CO486" s="39"/>
      <c r="CP486" s="39"/>
      <c r="CQ486" s="39"/>
    </row>
    <row r="487" spans="20:95" ht="12.75">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9"/>
      <c r="BQ487" s="39"/>
      <c r="BR487" s="39"/>
      <c r="BS487" s="39"/>
      <c r="BT487" s="39"/>
      <c r="BU487" s="39"/>
      <c r="BV487" s="39"/>
      <c r="BW487" s="39"/>
      <c r="BX487" s="39"/>
      <c r="BY487" s="39"/>
      <c r="BZ487" s="39"/>
      <c r="CA487" s="39"/>
      <c r="CB487" s="39"/>
      <c r="CC487" s="39"/>
      <c r="CD487" s="39"/>
      <c r="CE487" s="39"/>
      <c r="CF487" s="39"/>
      <c r="CG487" s="39"/>
      <c r="CH487" s="39"/>
      <c r="CI487" s="39"/>
      <c r="CJ487" s="39"/>
      <c r="CK487" s="39"/>
      <c r="CL487" s="39"/>
      <c r="CM487" s="39"/>
      <c r="CN487" s="39"/>
      <c r="CO487" s="39"/>
      <c r="CP487" s="39"/>
      <c r="CQ487" s="39"/>
    </row>
    <row r="488" spans="20:95" ht="12.75">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row>
    <row r="489" spans="20:95" ht="12.75">
      <c r="T489" s="40"/>
      <c r="U489" s="40"/>
      <c r="V489" s="40"/>
      <c r="W489" s="40"/>
      <c r="X489" s="40"/>
      <c r="Y489" s="40"/>
      <c r="Z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row>
    <row r="490" spans="20:95" ht="12.75">
      <c r="T490" s="40"/>
      <c r="U490" s="39" t="s">
        <v>659</v>
      </c>
      <c r="V490" s="40"/>
      <c r="W490" s="40"/>
      <c r="X490" s="40"/>
      <c r="Y490" s="40"/>
      <c r="Z490" s="40"/>
      <c r="AA490" s="40"/>
      <c r="AB490" s="39" t="s">
        <v>593</v>
      </c>
      <c r="AC490" s="40"/>
      <c r="AD490" s="40"/>
      <c r="AE490" s="40"/>
      <c r="AF490" s="40"/>
      <c r="AG490" s="40"/>
      <c r="AI490" s="40"/>
      <c r="AJ490" s="39" t="s">
        <v>475</v>
      </c>
      <c r="AK490" s="40"/>
      <c r="AL490" s="40"/>
      <c r="AM490" s="40"/>
      <c r="AN490" s="40"/>
      <c r="AO490" s="40"/>
      <c r="AP490" s="39" t="s">
        <v>476</v>
      </c>
      <c r="AQ490" s="40"/>
      <c r="AR490" s="40"/>
      <c r="AS490" s="40"/>
      <c r="AT490" s="40"/>
      <c r="AU490" s="40"/>
      <c r="AV490" s="39" t="s">
        <v>477</v>
      </c>
      <c r="AW490" s="40"/>
      <c r="AX490" s="40"/>
      <c r="AY490" s="40"/>
      <c r="AZ490" s="40"/>
      <c r="BA490" s="40"/>
      <c r="BB490" s="39" t="s">
        <v>478</v>
      </c>
      <c r="BC490" s="40"/>
      <c r="BD490" s="40"/>
      <c r="BE490" s="40"/>
      <c r="BF490" s="40"/>
      <c r="BG490" s="40"/>
      <c r="BH490" s="40"/>
      <c r="BI490" s="39" t="s">
        <v>479</v>
      </c>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row>
    <row r="491" spans="2:95" ht="85.5">
      <c r="B491"/>
      <c r="C491"/>
      <c r="D491"/>
      <c r="E491"/>
      <c r="F491"/>
      <c r="G491"/>
      <c r="T491" s="40"/>
      <c r="U491" s="53" t="s">
        <v>594</v>
      </c>
      <c r="V491" s="53"/>
      <c r="W491" s="53"/>
      <c r="X491" s="53"/>
      <c r="Y491" s="53"/>
      <c r="Z491" s="40"/>
      <c r="AA491" s="40"/>
      <c r="AB491" s="53" t="s">
        <v>594</v>
      </c>
      <c r="AC491" s="53"/>
      <c r="AD491" s="53"/>
      <c r="AE491" s="53"/>
      <c r="AF491" s="53"/>
      <c r="AG491" s="40"/>
      <c r="AI491" s="40"/>
      <c r="AJ491" s="243" t="s">
        <v>472</v>
      </c>
      <c r="AK491" s="243"/>
      <c r="AL491" s="243"/>
      <c r="AM491" s="243"/>
      <c r="AN491" s="243"/>
      <c r="AO491" s="40"/>
      <c r="AP491" s="243" t="s">
        <v>473</v>
      </c>
      <c r="AQ491" s="243"/>
      <c r="AR491" s="243"/>
      <c r="AS491" s="243"/>
      <c r="AT491" s="243"/>
      <c r="AU491" s="40"/>
      <c r="AV491" s="243" t="s">
        <v>473</v>
      </c>
      <c r="AW491" s="243"/>
      <c r="AX491" s="243"/>
      <c r="AY491" s="243"/>
      <c r="AZ491" s="243"/>
      <c r="BA491" s="40"/>
      <c r="BB491" s="243" t="s">
        <v>474</v>
      </c>
      <c r="BC491" s="243"/>
      <c r="BD491" s="243"/>
      <c r="BE491" s="243"/>
      <c r="BF491" s="243"/>
      <c r="BG491" s="40"/>
      <c r="BH491" s="40"/>
      <c r="BI491" s="244" t="s">
        <v>1</v>
      </c>
      <c r="BJ491" s="244"/>
      <c r="BK491" s="244"/>
      <c r="BL491" s="244"/>
      <c r="BM491" s="244"/>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row>
    <row r="492" spans="20:95" ht="51">
      <c r="T492" s="39"/>
      <c r="U492" s="41" t="s">
        <v>0</v>
      </c>
      <c r="V492" s="47" t="s">
        <v>441</v>
      </c>
      <c r="W492" s="47" t="s">
        <v>442</v>
      </c>
      <c r="X492" s="41" t="s">
        <v>372</v>
      </c>
      <c r="Y492" s="47" t="s">
        <v>440</v>
      </c>
      <c r="Z492" s="39"/>
      <c r="AA492" s="39"/>
      <c r="AB492" s="41" t="s">
        <v>0</v>
      </c>
      <c r="AC492" s="47" t="s">
        <v>441</v>
      </c>
      <c r="AD492" s="47" t="s">
        <v>442</v>
      </c>
      <c r="AE492" s="41" t="s">
        <v>372</v>
      </c>
      <c r="AF492" s="47" t="s">
        <v>440</v>
      </c>
      <c r="AG492" s="39"/>
      <c r="AI492" s="39"/>
      <c r="AJ492" s="47" t="s">
        <v>0</v>
      </c>
      <c r="AK492" s="47" t="s">
        <v>258</v>
      </c>
      <c r="AL492" s="47" t="s">
        <v>371</v>
      </c>
      <c r="AM492" s="47" t="s">
        <v>372</v>
      </c>
      <c r="AN492" s="47" t="s">
        <v>440</v>
      </c>
      <c r="AO492" s="39"/>
      <c r="AP492" s="47" t="s">
        <v>0</v>
      </c>
      <c r="AQ492" s="47" t="s">
        <v>258</v>
      </c>
      <c r="AR492" s="47" t="s">
        <v>371</v>
      </c>
      <c r="AS492" s="47" t="s">
        <v>372</v>
      </c>
      <c r="AT492" s="47" t="s">
        <v>440</v>
      </c>
      <c r="AU492" s="39"/>
      <c r="AV492" s="47" t="s">
        <v>0</v>
      </c>
      <c r="AW492" s="47" t="s">
        <v>258</v>
      </c>
      <c r="AX492" s="47" t="s">
        <v>371</v>
      </c>
      <c r="AY492" s="47" t="s">
        <v>372</v>
      </c>
      <c r="AZ492" s="47" t="s">
        <v>440</v>
      </c>
      <c r="BA492" s="39"/>
      <c r="BB492" s="47" t="s">
        <v>0</v>
      </c>
      <c r="BC492" s="47" t="s">
        <v>258</v>
      </c>
      <c r="BD492" s="47" t="s">
        <v>371</v>
      </c>
      <c r="BE492" s="47" t="s">
        <v>372</v>
      </c>
      <c r="BF492" s="47" t="s">
        <v>440</v>
      </c>
      <c r="BG492" s="39"/>
      <c r="BH492" s="39"/>
      <c r="BI492" s="41" t="s">
        <v>0</v>
      </c>
      <c r="BJ492" s="41" t="s">
        <v>258</v>
      </c>
      <c r="BK492" s="41" t="s">
        <v>371</v>
      </c>
      <c r="BL492" s="41" t="s">
        <v>372</v>
      </c>
      <c r="BM492" s="47" t="s">
        <v>440</v>
      </c>
      <c r="BN492" s="39"/>
      <c r="BO492" s="39"/>
      <c r="BP492" s="39"/>
      <c r="BQ492" s="39"/>
      <c r="BR492" s="39"/>
      <c r="BS492" s="39"/>
      <c r="BT492" s="39"/>
      <c r="BU492" s="39"/>
      <c r="BV492" s="39"/>
      <c r="BW492" s="39"/>
      <c r="BX492" s="39"/>
      <c r="BY492" s="39"/>
      <c r="BZ492" s="39"/>
      <c r="CA492" s="39"/>
      <c r="CB492" s="39"/>
      <c r="CC492" s="39"/>
      <c r="CD492" s="39"/>
      <c r="CE492" s="39"/>
      <c r="CF492" s="39"/>
      <c r="CG492" s="39"/>
      <c r="CH492" s="39"/>
      <c r="CI492" s="39"/>
      <c r="CJ492" s="39"/>
      <c r="CK492" s="39"/>
      <c r="CL492" s="39"/>
      <c r="CM492" s="39"/>
      <c r="CN492" s="39"/>
      <c r="CO492" s="39"/>
      <c r="CP492" s="39"/>
      <c r="CQ492" s="39"/>
    </row>
    <row r="493" spans="20:95" ht="12.75">
      <c r="T493" s="39"/>
      <c r="U493" s="42">
        <f>SUM(V493:Y493)</f>
        <v>94.21</v>
      </c>
      <c r="V493" s="42">
        <f>I482</f>
        <v>35.574999999999996</v>
      </c>
      <c r="W493" s="42">
        <f>J482</f>
        <v>12.780000000000001</v>
      </c>
      <c r="X493" s="42">
        <f>K482</f>
        <v>8.790000000000003</v>
      </c>
      <c r="Y493" s="42">
        <f>L482</f>
        <v>37.065</v>
      </c>
      <c r="Z493" s="39"/>
      <c r="AA493" s="39"/>
      <c r="AB493" s="42">
        <f>SUM(AC493:AF493)</f>
        <v>89.87</v>
      </c>
      <c r="AC493" s="42">
        <v>34.375</v>
      </c>
      <c r="AD493" s="42">
        <v>13.955000000000002</v>
      </c>
      <c r="AE493" s="42">
        <v>7.915000000000001</v>
      </c>
      <c r="AF493" s="42">
        <v>33.625</v>
      </c>
      <c r="AG493" s="39"/>
      <c r="AI493" s="39"/>
      <c r="AJ493" s="42">
        <f>SUM(AK493:AN493)</f>
        <v>88.345</v>
      </c>
      <c r="AK493" s="42">
        <v>33.725</v>
      </c>
      <c r="AL493" s="42">
        <v>15.389999999999999</v>
      </c>
      <c r="AM493" s="42">
        <v>7.335</v>
      </c>
      <c r="AN493" s="42">
        <v>31.895</v>
      </c>
      <c r="AO493" s="39"/>
      <c r="AP493" s="42">
        <f>SUM(AQ493:AT493)</f>
        <v>85.553</v>
      </c>
      <c r="AQ493" s="42">
        <v>32.416333333333334</v>
      </c>
      <c r="AR493" s="42">
        <v>14.490000000000002</v>
      </c>
      <c r="AS493" s="42">
        <v>7.351666666666667</v>
      </c>
      <c r="AT493" s="42">
        <v>31.295</v>
      </c>
      <c r="AU493" s="39"/>
      <c r="AV493" s="42">
        <f>SUM(AW493:AZ493)</f>
        <v>81.97561666666667</v>
      </c>
      <c r="AW493" s="42">
        <v>31.032283333333336</v>
      </c>
      <c r="AX493" s="42">
        <v>14.296666666666665</v>
      </c>
      <c r="AY493" s="42">
        <v>8.141666666666667</v>
      </c>
      <c r="AZ493" s="42">
        <v>28.505000000000003</v>
      </c>
      <c r="BA493" s="39"/>
      <c r="BB493" s="42">
        <f>SUM(BC493:BF493)</f>
        <v>80.22395</v>
      </c>
      <c r="BC493" s="42">
        <v>30.857283333333335</v>
      </c>
      <c r="BD493" s="42">
        <v>14.17</v>
      </c>
      <c r="BE493" s="42">
        <v>8.171666666666667</v>
      </c>
      <c r="BF493" s="42">
        <v>27.025</v>
      </c>
      <c r="BG493" s="39"/>
      <c r="BH493" s="39"/>
      <c r="BI493" s="42">
        <v>83.33394999999999</v>
      </c>
      <c r="BJ493" s="42">
        <v>31.507283333333334</v>
      </c>
      <c r="BK493" s="42">
        <v>14.82</v>
      </c>
      <c r="BL493" s="42">
        <v>7.136666666666667</v>
      </c>
      <c r="BM493" s="42">
        <v>29.87</v>
      </c>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row>
    <row r="494" spans="20:95" ht="12.75">
      <c r="T494" s="39"/>
      <c r="U494" s="43">
        <f>U493/$U$493</f>
        <v>1</v>
      </c>
      <c r="V494" s="48">
        <f>V493/$U$493</f>
        <v>0.37761384141810844</v>
      </c>
      <c r="W494" s="48">
        <f>W493/$U$493</f>
        <v>0.13565438913066555</v>
      </c>
      <c r="X494" s="48">
        <f>X493/$U$493</f>
        <v>0.09330219721897891</v>
      </c>
      <c r="Y494" s="48">
        <f>Y493/$U$493</f>
        <v>0.3934295722322471</v>
      </c>
      <c r="Z494" s="39"/>
      <c r="AA494" s="39"/>
      <c r="AB494" s="43">
        <f>AB493/AB$493</f>
        <v>1</v>
      </c>
      <c r="AC494" s="48">
        <f>AC493/AB$493</f>
        <v>0.38249694002447976</v>
      </c>
      <c r="AD494" s="48">
        <f>AD493/AB$493</f>
        <v>0.15527984867030156</v>
      </c>
      <c r="AE494" s="48">
        <f>AE493/AB$493</f>
        <v>0.08807165906309114</v>
      </c>
      <c r="AF494" s="48">
        <f>AF493/AB$493</f>
        <v>0.3741515522421275</v>
      </c>
      <c r="AG494" s="39"/>
      <c r="AI494" s="39"/>
      <c r="AJ494" s="43">
        <v>1</v>
      </c>
      <c r="AK494" s="48">
        <v>0.36336616352934326</v>
      </c>
      <c r="AL494" s="48">
        <v>0.17938108281368376</v>
      </c>
      <c r="AM494" s="48">
        <v>0.08549449268605397</v>
      </c>
      <c r="AN494" s="48">
        <v>0.371758260970919</v>
      </c>
      <c r="AO494" s="39"/>
      <c r="AP494" s="43">
        <f>AP493/AP493</f>
        <v>1</v>
      </c>
      <c r="AQ494" s="48">
        <f>AQ493/AP493</f>
        <v>0.3789035256897284</v>
      </c>
      <c r="AR494" s="48">
        <f>AR493/AP493</f>
        <v>0.16936869542856478</v>
      </c>
      <c r="AS494" s="48">
        <f>AS493/AP493</f>
        <v>0.08593113820282944</v>
      </c>
      <c r="AT494" s="48">
        <f>AT493/AP493</f>
        <v>0.36579664067887746</v>
      </c>
      <c r="AU494" s="39"/>
      <c r="AV494" s="43">
        <f>AV493/AV493</f>
        <v>1</v>
      </c>
      <c r="AW494" s="48">
        <f>AW493/AV493</f>
        <v>0.37855504594150663</v>
      </c>
      <c r="AX494" s="48">
        <f>AX493/AV493</f>
        <v>0.17440145311502178</v>
      </c>
      <c r="AY494" s="48">
        <f>AY493/AV493</f>
        <v>0.09931815090544201</v>
      </c>
      <c r="AZ494" s="48">
        <f>AZ493/AV493</f>
        <v>0.3477253500380296</v>
      </c>
      <c r="BA494" s="39"/>
      <c r="BB494" s="43">
        <f>BB493/BB493</f>
        <v>1</v>
      </c>
      <c r="BC494" s="48">
        <f>BC493/BB493</f>
        <v>0.38463929204848846</v>
      </c>
      <c r="BD494" s="48">
        <f>BD493/BB493</f>
        <v>0.17663054486845886</v>
      </c>
      <c r="BE494" s="48">
        <f>BE493/BB493</f>
        <v>0.10186068707245986</v>
      </c>
      <c r="BF494" s="48">
        <f>BF493/BB493</f>
        <v>0.3368694760105928</v>
      </c>
      <c r="BG494" s="39"/>
      <c r="BH494" s="39"/>
      <c r="BI494" s="43">
        <f>BI493/$BI$493</f>
        <v>1</v>
      </c>
      <c r="BJ494" s="48">
        <f>BJ493/$BI$493</f>
        <v>0.37808460217394396</v>
      </c>
      <c r="BK494" s="48">
        <f>BK493/$BI$493</f>
        <v>0.17783868399373848</v>
      </c>
      <c r="BL494" s="48">
        <f>BL493/$BI$493</f>
        <v>0.08563936626868962</v>
      </c>
      <c r="BM494" s="48">
        <f>BM493/$BI$493</f>
        <v>0.3584373475636281</v>
      </c>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row>
    <row r="495" spans="20:95" ht="14.25">
      <c r="T495" s="40"/>
      <c r="U495" s="44">
        <f>V495+Y495</f>
        <v>1</v>
      </c>
      <c r="V495" s="242">
        <f>V494+W494+X494</f>
        <v>0.6065704277677529</v>
      </c>
      <c r="W495" s="242"/>
      <c r="X495" s="242"/>
      <c r="Y495" s="49">
        <f>Y494</f>
        <v>0.3934295722322471</v>
      </c>
      <c r="Z495" s="40"/>
      <c r="AA495" s="40"/>
      <c r="AB495" s="44">
        <f>AC495+AF495</f>
        <v>0.9999999999999999</v>
      </c>
      <c r="AC495" s="242">
        <f>AC494+AD494+AE494</f>
        <v>0.6258484477578724</v>
      </c>
      <c r="AD495" s="242"/>
      <c r="AE495" s="242"/>
      <c r="AF495" s="49">
        <f>AF494</f>
        <v>0.3741515522421275</v>
      </c>
      <c r="AG495" s="40"/>
      <c r="AI495" s="40"/>
      <c r="AJ495" s="44">
        <f>AK495+AN495</f>
        <v>0.9999999999999999</v>
      </c>
      <c r="AK495" s="242">
        <f>AK494+AL494+AM494</f>
        <v>0.6282417390290809</v>
      </c>
      <c r="AL495" s="242"/>
      <c r="AM495" s="242"/>
      <c r="AN495" s="49">
        <f>AN494</f>
        <v>0.371758260970919</v>
      </c>
      <c r="AO495" s="40"/>
      <c r="AP495" s="44">
        <f>AQ495+AT495</f>
        <v>1.0000000000000002</v>
      </c>
      <c r="AQ495" s="242">
        <f>AQ494+AR494+AS494</f>
        <v>0.6342033593211227</v>
      </c>
      <c r="AR495" s="242"/>
      <c r="AS495" s="242"/>
      <c r="AT495" s="49">
        <f>AT494</f>
        <v>0.36579664067887746</v>
      </c>
      <c r="AU495" s="40"/>
      <c r="AV495" s="44">
        <f>AW495+AZ495</f>
        <v>1</v>
      </c>
      <c r="AW495" s="242">
        <f>AW494+AX494+AY494</f>
        <v>0.6522746499619705</v>
      </c>
      <c r="AX495" s="242"/>
      <c r="AY495" s="242"/>
      <c r="AZ495" s="49">
        <f>AZ494</f>
        <v>0.3477253500380296</v>
      </c>
      <c r="BA495" s="40"/>
      <c r="BB495" s="44">
        <f>BC495+BF495</f>
        <v>1</v>
      </c>
      <c r="BC495" s="242">
        <f>BC494+BD494+BE494</f>
        <v>0.6631305239894072</v>
      </c>
      <c r="BD495" s="242"/>
      <c r="BE495" s="242"/>
      <c r="BF495" s="49">
        <f>BF494</f>
        <v>0.3368694760105928</v>
      </c>
      <c r="BG495" s="40"/>
      <c r="BH495" s="40"/>
      <c r="BI495" s="44">
        <f>BJ495+BM495</f>
        <v>1</v>
      </c>
      <c r="BJ495" s="51">
        <f>BJ494+BK494+BL494</f>
        <v>0.641562652436372</v>
      </c>
      <c r="BK495" s="51"/>
      <c r="BL495" s="51"/>
      <c r="BM495" s="49">
        <f>BM494</f>
        <v>0.3584373475636281</v>
      </c>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row>
    <row r="496" spans="20:95" ht="12.75">
      <c r="T496" s="40"/>
      <c r="U496" s="40"/>
      <c r="V496" s="46"/>
      <c r="W496" s="40"/>
      <c r="X496" s="40"/>
      <c r="Y496" s="40"/>
      <c r="Z496" s="40"/>
      <c r="AA496" s="40"/>
      <c r="AB496" s="40"/>
      <c r="AC496" s="46"/>
      <c r="AD496" s="40"/>
      <c r="AE496" s="40"/>
      <c r="AF496" s="40"/>
      <c r="AG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row>
    <row r="497" spans="20:95" ht="12.75">
      <c r="T497" s="40"/>
      <c r="U497" s="40"/>
      <c r="V497" s="40"/>
      <c r="W497" s="40"/>
      <c r="X497" s="40"/>
      <c r="Y497" s="40"/>
      <c r="Z497" s="40"/>
      <c r="AA497" s="40"/>
      <c r="AB497" s="40"/>
      <c r="AC497" s="40"/>
      <c r="AD497" s="40"/>
      <c r="AE497" s="40"/>
      <c r="AF497" s="40"/>
      <c r="AG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row>
    <row r="498" spans="1:95" ht="12.75">
      <c r="A498"/>
      <c r="B498"/>
      <c r="C498"/>
      <c r="D498"/>
      <c r="E498"/>
      <c r="F498"/>
      <c r="G498"/>
      <c r="H498"/>
      <c r="I498"/>
      <c r="J498"/>
      <c r="K498"/>
      <c r="L498"/>
      <c r="M498"/>
      <c r="N498"/>
      <c r="O498"/>
      <c r="P498"/>
      <c r="T498" s="40"/>
      <c r="U498" s="40"/>
      <c r="V498" s="40"/>
      <c r="W498" s="40"/>
      <c r="X498" s="40"/>
      <c r="Y498" s="40"/>
      <c r="Z498" s="40"/>
      <c r="AA498" s="40"/>
      <c r="AB498" s="40"/>
      <c r="AC498" s="40"/>
      <c r="AD498" s="40"/>
      <c r="AE498" s="40"/>
      <c r="AF498" s="40"/>
      <c r="AG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row>
    <row r="499" spans="1:95" ht="12.75">
      <c r="A499"/>
      <c r="B499"/>
      <c r="C499"/>
      <c r="D499"/>
      <c r="E499"/>
      <c r="F499"/>
      <c r="G499"/>
      <c r="H499"/>
      <c r="I499"/>
      <c r="J499"/>
      <c r="K499"/>
      <c r="L499"/>
      <c r="M499"/>
      <c r="N499"/>
      <c r="O499"/>
      <c r="P499"/>
      <c r="T499" s="40"/>
      <c r="U499" s="40"/>
      <c r="V499" s="40"/>
      <c r="W499" s="40"/>
      <c r="X499" s="40"/>
      <c r="Y499" s="40"/>
      <c r="Z499" s="40"/>
      <c r="AA499" s="40"/>
      <c r="AB499" s="40"/>
      <c r="AC499" s="40"/>
      <c r="AD499" s="40"/>
      <c r="AE499" s="40"/>
      <c r="AF499" s="40"/>
      <c r="AG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row>
    <row r="500" spans="1:95" ht="12.75">
      <c r="A500"/>
      <c r="B500"/>
      <c r="C500"/>
      <c r="D500"/>
      <c r="E500"/>
      <c r="F500"/>
      <c r="G500"/>
      <c r="H500"/>
      <c r="I500"/>
      <c r="J500"/>
      <c r="K500"/>
      <c r="L500"/>
      <c r="M500"/>
      <c r="N500"/>
      <c r="O500"/>
      <c r="P500"/>
      <c r="T500" s="40"/>
      <c r="U500" s="40"/>
      <c r="V500" s="40"/>
      <c r="W500" s="40"/>
      <c r="X500" s="40"/>
      <c r="Y500" s="40"/>
      <c r="Z500" s="40"/>
      <c r="AA500" s="40"/>
      <c r="AB500" s="40"/>
      <c r="AC500" s="40"/>
      <c r="AD500" s="40"/>
      <c r="AE500" s="40"/>
      <c r="AF500" s="40"/>
      <c r="AG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row>
    <row r="501" spans="1:95" ht="12.75">
      <c r="A501"/>
      <c r="B501"/>
      <c r="C501"/>
      <c r="D501"/>
      <c r="E501"/>
      <c r="F501"/>
      <c r="G501"/>
      <c r="H501"/>
      <c r="I501"/>
      <c r="J501"/>
      <c r="K501"/>
      <c r="L501"/>
      <c r="M501"/>
      <c r="N501"/>
      <c r="O501"/>
      <c r="P501"/>
      <c r="T501" s="40"/>
      <c r="U501" s="40"/>
      <c r="V501" s="40"/>
      <c r="W501" s="40"/>
      <c r="X501" s="40"/>
      <c r="Y501" s="40"/>
      <c r="Z501" s="40"/>
      <c r="AA501" s="40"/>
      <c r="AB501" s="40"/>
      <c r="AC501" s="40"/>
      <c r="AD501" s="40"/>
      <c r="AE501" s="40"/>
      <c r="AF501" s="40"/>
      <c r="AG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row>
    <row r="502" spans="1:95" ht="12.75">
      <c r="A502"/>
      <c r="B502"/>
      <c r="C502"/>
      <c r="D502"/>
      <c r="E502"/>
      <c r="F502"/>
      <c r="G502"/>
      <c r="H502"/>
      <c r="I502"/>
      <c r="J502"/>
      <c r="K502"/>
      <c r="L502"/>
      <c r="M502"/>
      <c r="N502"/>
      <c r="O502"/>
      <c r="P502"/>
      <c r="T502" s="40"/>
      <c r="U502" s="40"/>
      <c r="V502" s="40"/>
      <c r="W502" s="40"/>
      <c r="X502" s="40"/>
      <c r="Y502" s="40"/>
      <c r="Z502" s="40"/>
      <c r="AA502" s="40"/>
      <c r="AB502" s="40"/>
      <c r="AC502" s="40"/>
      <c r="AD502" s="40"/>
      <c r="AE502" s="40"/>
      <c r="AF502" s="40"/>
      <c r="AG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row>
    <row r="503" spans="1:95" ht="12.75">
      <c r="A503"/>
      <c r="B503"/>
      <c r="C503"/>
      <c r="D503"/>
      <c r="E503"/>
      <c r="F503"/>
      <c r="G503"/>
      <c r="H503"/>
      <c r="I503"/>
      <c r="J503"/>
      <c r="K503"/>
      <c r="L503"/>
      <c r="M503"/>
      <c r="N503"/>
      <c r="O503"/>
      <c r="P503"/>
      <c r="T503" s="40"/>
      <c r="U503" s="40"/>
      <c r="V503" s="40"/>
      <c r="W503" s="40"/>
      <c r="X503" s="40"/>
      <c r="Y503" s="40"/>
      <c r="Z503" s="40"/>
      <c r="AA503" s="40"/>
      <c r="AB503" s="40"/>
      <c r="AC503" s="40"/>
      <c r="AD503" s="40"/>
      <c r="AE503" s="40"/>
      <c r="AF503" s="40"/>
      <c r="AG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row>
    <row r="504" spans="1:95" ht="12.75">
      <c r="A504"/>
      <c r="B504"/>
      <c r="C504"/>
      <c r="D504"/>
      <c r="E504"/>
      <c r="F504"/>
      <c r="G504"/>
      <c r="H504"/>
      <c r="I504"/>
      <c r="J504"/>
      <c r="K504"/>
      <c r="L504"/>
      <c r="M504"/>
      <c r="N504"/>
      <c r="O504"/>
      <c r="P504"/>
      <c r="T504" s="40"/>
      <c r="U504" s="40"/>
      <c r="V504" s="40"/>
      <c r="W504" s="40"/>
      <c r="X504" s="40"/>
      <c r="Y504" s="40"/>
      <c r="Z504" s="40"/>
      <c r="AA504" s="40"/>
      <c r="AB504" s="40"/>
      <c r="AC504" s="40"/>
      <c r="AD504" s="40"/>
      <c r="AE504" s="40"/>
      <c r="AF504" s="40"/>
      <c r="AG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row>
    <row r="505" spans="1:95" ht="12.75">
      <c r="A505"/>
      <c r="B505"/>
      <c r="C505"/>
      <c r="D505"/>
      <c r="E505"/>
      <c r="F505"/>
      <c r="G505"/>
      <c r="H505"/>
      <c r="I505"/>
      <c r="J505"/>
      <c r="K505"/>
      <c r="L505"/>
      <c r="M505"/>
      <c r="N505"/>
      <c r="O505"/>
      <c r="P505"/>
      <c r="T505" s="40"/>
      <c r="U505" s="40"/>
      <c r="V505" s="40"/>
      <c r="W505" s="40"/>
      <c r="X505" s="40"/>
      <c r="Y505" s="40"/>
      <c r="Z505" s="40"/>
      <c r="AA505" s="40"/>
      <c r="AB505" s="40"/>
      <c r="AC505" s="40"/>
      <c r="AD505" s="40"/>
      <c r="AE505" s="40"/>
      <c r="AF505" s="40"/>
      <c r="AG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row>
    <row r="506" spans="1:95" ht="12.75">
      <c r="A506"/>
      <c r="B506"/>
      <c r="C506"/>
      <c r="D506"/>
      <c r="E506"/>
      <c r="F506"/>
      <c r="G506"/>
      <c r="H506"/>
      <c r="I506"/>
      <c r="J506"/>
      <c r="K506"/>
      <c r="L506"/>
      <c r="M506"/>
      <c r="N506"/>
      <c r="O506"/>
      <c r="P506"/>
      <c r="T506" s="40"/>
      <c r="U506" s="40"/>
      <c r="V506" s="40"/>
      <c r="W506" s="40"/>
      <c r="X506" s="40"/>
      <c r="Y506" s="40"/>
      <c r="Z506" s="40"/>
      <c r="AA506" s="40"/>
      <c r="AB506" s="40"/>
      <c r="AC506" s="40"/>
      <c r="AD506" s="40"/>
      <c r="AE506" s="40"/>
      <c r="AF506" s="40"/>
      <c r="AG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row>
    <row r="507" spans="1:95" ht="12.75">
      <c r="A507"/>
      <c r="B507"/>
      <c r="C507"/>
      <c r="D507"/>
      <c r="E507"/>
      <c r="F507"/>
      <c r="G507"/>
      <c r="H507"/>
      <c r="I507"/>
      <c r="J507"/>
      <c r="K507"/>
      <c r="L507"/>
      <c r="M507"/>
      <c r="N507"/>
      <c r="O507"/>
      <c r="P507"/>
      <c r="T507" s="40"/>
      <c r="U507" s="40"/>
      <c r="V507" s="40"/>
      <c r="W507" s="40"/>
      <c r="X507" s="40"/>
      <c r="Y507" s="40"/>
      <c r="Z507" s="40"/>
      <c r="AA507" s="40"/>
      <c r="AB507" s="40"/>
      <c r="AC507" s="40"/>
      <c r="AD507" s="40"/>
      <c r="AE507" s="40"/>
      <c r="AF507" s="40"/>
      <c r="AG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row>
    <row r="508" spans="1:95" ht="12.75">
      <c r="A508"/>
      <c r="B508"/>
      <c r="C508"/>
      <c r="D508"/>
      <c r="E508"/>
      <c r="F508"/>
      <c r="G508"/>
      <c r="H508"/>
      <c r="I508"/>
      <c r="J508"/>
      <c r="K508"/>
      <c r="L508"/>
      <c r="M508"/>
      <c r="N508"/>
      <c r="O508"/>
      <c r="P508"/>
      <c r="T508" s="40"/>
      <c r="U508" s="40"/>
      <c r="V508" s="40"/>
      <c r="W508" s="40"/>
      <c r="X508" s="40"/>
      <c r="Y508" s="40"/>
      <c r="Z508" s="40"/>
      <c r="AA508" s="40"/>
      <c r="AB508" s="40"/>
      <c r="AC508" s="40"/>
      <c r="AD508" s="40"/>
      <c r="AE508" s="40"/>
      <c r="AF508" s="40"/>
      <c r="AG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row>
    <row r="509" spans="1:95" ht="12.75">
      <c r="A509"/>
      <c r="B509"/>
      <c r="C509"/>
      <c r="D509"/>
      <c r="E509"/>
      <c r="F509"/>
      <c r="G509"/>
      <c r="H509"/>
      <c r="I509"/>
      <c r="J509"/>
      <c r="K509"/>
      <c r="L509"/>
      <c r="M509"/>
      <c r="N509"/>
      <c r="O509"/>
      <c r="P509"/>
      <c r="T509" s="40"/>
      <c r="U509" s="40"/>
      <c r="V509" s="40"/>
      <c r="W509" s="40"/>
      <c r="X509" s="40"/>
      <c r="Y509" s="40"/>
      <c r="Z509" s="40"/>
      <c r="AA509" s="40"/>
      <c r="AB509" s="40"/>
      <c r="AC509" s="40"/>
      <c r="AD509" s="40"/>
      <c r="AE509" s="40"/>
      <c r="AF509" s="40"/>
      <c r="AG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row>
    <row r="510" spans="1:95" ht="12.75">
      <c r="A510"/>
      <c r="B510"/>
      <c r="C510"/>
      <c r="D510"/>
      <c r="E510"/>
      <c r="F510"/>
      <c r="G510"/>
      <c r="H510"/>
      <c r="I510"/>
      <c r="J510"/>
      <c r="K510"/>
      <c r="L510"/>
      <c r="M510"/>
      <c r="N510"/>
      <c r="O510"/>
      <c r="P510"/>
      <c r="T510" s="40"/>
      <c r="U510" s="40"/>
      <c r="V510" s="40"/>
      <c r="W510" s="40"/>
      <c r="X510" s="40"/>
      <c r="Y510" s="40"/>
      <c r="Z510" s="40"/>
      <c r="AA510" s="40"/>
      <c r="AB510" s="40"/>
      <c r="AC510" s="40"/>
      <c r="AD510" s="40"/>
      <c r="AE510" s="40"/>
      <c r="AF510" s="40"/>
      <c r="AG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row>
    <row r="511" spans="1:95" ht="12.75">
      <c r="A511"/>
      <c r="B511"/>
      <c r="C511"/>
      <c r="D511"/>
      <c r="E511"/>
      <c r="F511"/>
      <c r="G511"/>
      <c r="H511"/>
      <c r="I511"/>
      <c r="J511"/>
      <c r="K511"/>
      <c r="L511"/>
      <c r="M511"/>
      <c r="N511"/>
      <c r="O511"/>
      <c r="P511"/>
      <c r="T511" s="40"/>
      <c r="U511" s="40"/>
      <c r="V511" s="40"/>
      <c r="W511" s="40"/>
      <c r="X511" s="40"/>
      <c r="Y511" s="40"/>
      <c r="Z511" s="40"/>
      <c r="AA511" s="40"/>
      <c r="AB511" s="40"/>
      <c r="AC511" s="40"/>
      <c r="AD511" s="40"/>
      <c r="AE511" s="40"/>
      <c r="AF511" s="40"/>
      <c r="AG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row>
    <row r="512" spans="1:95" ht="12.75">
      <c r="A512"/>
      <c r="B512"/>
      <c r="C512"/>
      <c r="D512"/>
      <c r="E512"/>
      <c r="F512"/>
      <c r="G512"/>
      <c r="H512"/>
      <c r="I512"/>
      <c r="J512"/>
      <c r="K512"/>
      <c r="L512"/>
      <c r="M512"/>
      <c r="N512"/>
      <c r="O512"/>
      <c r="P512"/>
      <c r="T512" s="40"/>
      <c r="U512" s="40"/>
      <c r="V512" s="40"/>
      <c r="W512" s="40"/>
      <c r="X512" s="40"/>
      <c r="Y512" s="40"/>
      <c r="Z512" s="40"/>
      <c r="AA512" s="40"/>
      <c r="AB512" s="40"/>
      <c r="AC512" s="40"/>
      <c r="AD512" s="40"/>
      <c r="AE512" s="40"/>
      <c r="AF512" s="40"/>
      <c r="AG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row>
    <row r="513" spans="1:95" ht="12.75">
      <c r="A513"/>
      <c r="B513"/>
      <c r="C513"/>
      <c r="D513"/>
      <c r="E513"/>
      <c r="F513"/>
      <c r="G513"/>
      <c r="H513"/>
      <c r="I513"/>
      <c r="J513"/>
      <c r="K513"/>
      <c r="L513"/>
      <c r="M513"/>
      <c r="N513"/>
      <c r="O513"/>
      <c r="P513"/>
      <c r="T513" s="40"/>
      <c r="U513" s="40"/>
      <c r="V513" s="40"/>
      <c r="W513" s="40"/>
      <c r="X513" s="40"/>
      <c r="Y513" s="40"/>
      <c r="Z513" s="40"/>
      <c r="AA513" s="40"/>
      <c r="AB513" s="40"/>
      <c r="AC513" s="40"/>
      <c r="AD513" s="40"/>
      <c r="AE513" s="40"/>
      <c r="AF513" s="40"/>
      <c r="AG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row>
    <row r="514" spans="1:95" ht="12.75">
      <c r="A514"/>
      <c r="B514"/>
      <c r="C514"/>
      <c r="D514"/>
      <c r="E514"/>
      <c r="F514"/>
      <c r="G514"/>
      <c r="H514"/>
      <c r="I514"/>
      <c r="J514"/>
      <c r="K514"/>
      <c r="L514"/>
      <c r="M514"/>
      <c r="N514"/>
      <c r="O514"/>
      <c r="P514"/>
      <c r="T514" s="40"/>
      <c r="U514" s="40"/>
      <c r="V514" s="40"/>
      <c r="W514" s="40"/>
      <c r="X514" s="40"/>
      <c r="Y514" s="40"/>
      <c r="Z514" s="40"/>
      <c r="AA514" s="40"/>
      <c r="AB514" s="40"/>
      <c r="AC514" s="40"/>
      <c r="AD514" s="40"/>
      <c r="AE514" s="40"/>
      <c r="AF514" s="40"/>
      <c r="AG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row>
    <row r="515" spans="1:95" ht="12.75">
      <c r="A515"/>
      <c r="B515"/>
      <c r="C515"/>
      <c r="D515"/>
      <c r="E515"/>
      <c r="F515"/>
      <c r="G515"/>
      <c r="H515"/>
      <c r="I515"/>
      <c r="J515"/>
      <c r="K515"/>
      <c r="L515"/>
      <c r="M515"/>
      <c r="N515"/>
      <c r="O515"/>
      <c r="P515"/>
      <c r="T515" s="40"/>
      <c r="U515" s="40"/>
      <c r="V515" s="40"/>
      <c r="W515" s="40"/>
      <c r="X515" s="40"/>
      <c r="Y515" s="40"/>
      <c r="Z515" s="40"/>
      <c r="AA515" s="40"/>
      <c r="AB515" s="40"/>
      <c r="AC515" s="40"/>
      <c r="AD515" s="40"/>
      <c r="AE515" s="40"/>
      <c r="AF515" s="40"/>
      <c r="AG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row>
    <row r="516" spans="1:95" ht="15" customHeight="1">
      <c r="A516"/>
      <c r="B516"/>
      <c r="C516"/>
      <c r="D516"/>
      <c r="E516"/>
      <c r="F516"/>
      <c r="G516"/>
      <c r="H516"/>
      <c r="I516"/>
      <c r="J516"/>
      <c r="K516"/>
      <c r="L516"/>
      <c r="M516"/>
      <c r="N516"/>
      <c r="O516"/>
      <c r="P516"/>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row>
    <row r="517" spans="1:95" ht="12.75">
      <c r="A517"/>
      <c r="B517"/>
      <c r="C517"/>
      <c r="D517"/>
      <c r="E517"/>
      <c r="F517"/>
      <c r="G517"/>
      <c r="H517"/>
      <c r="I517"/>
      <c r="J517"/>
      <c r="K517"/>
      <c r="L517"/>
      <c r="M517"/>
      <c r="N517"/>
      <c r="O517"/>
      <c r="P517"/>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row>
    <row r="518" spans="1:32" ht="51">
      <c r="A518"/>
      <c r="B518"/>
      <c r="C518"/>
      <c r="D518"/>
      <c r="E518"/>
      <c r="F518"/>
      <c r="G518"/>
      <c r="H518"/>
      <c r="I518"/>
      <c r="J518"/>
      <c r="K518"/>
      <c r="L518"/>
      <c r="M518"/>
      <c r="N518"/>
      <c r="O518"/>
      <c r="P518"/>
      <c r="S518" s="12"/>
      <c r="T518" s="12" t="s">
        <v>480</v>
      </c>
      <c r="U518" s="47" t="s">
        <v>441</v>
      </c>
      <c r="V518" s="47" t="s">
        <v>442</v>
      </c>
      <c r="W518" s="41" t="s">
        <v>372</v>
      </c>
      <c r="X518" s="47" t="s">
        <v>440</v>
      </c>
      <c r="Y518" s="41" t="s">
        <v>0</v>
      </c>
      <c r="AC518" s="52" t="e">
        <f>#REF!-#REF!</f>
        <v>#REF!</v>
      </c>
      <c r="AD518" s="52" t="e">
        <f>#REF!-#REF!</f>
        <v>#REF!</v>
      </c>
      <c r="AE518" s="52" t="e">
        <f>#REF!-#REF!</f>
        <v>#REF!</v>
      </c>
      <c r="AF518" s="52" t="e">
        <f>#REF!-#REF!</f>
        <v>#REF!</v>
      </c>
    </row>
    <row r="519" spans="1:25" ht="51">
      <c r="A519"/>
      <c r="B519"/>
      <c r="C519"/>
      <c r="D519"/>
      <c r="E519"/>
      <c r="F519"/>
      <c r="G519"/>
      <c r="H519"/>
      <c r="I519"/>
      <c r="J519"/>
      <c r="K519"/>
      <c r="L519"/>
      <c r="M519"/>
      <c r="N519"/>
      <c r="O519"/>
      <c r="P519"/>
      <c r="S519" s="12"/>
      <c r="T519" s="241" t="s">
        <v>660</v>
      </c>
      <c r="U519" s="42">
        <v>31.507283333333334</v>
      </c>
      <c r="V519" s="42">
        <v>14.82</v>
      </c>
      <c r="W519" s="42">
        <v>7.136666666666667</v>
      </c>
      <c r="X519" s="42">
        <v>29.87</v>
      </c>
      <c r="Y519" s="42">
        <f aca="true" t="shared" si="10" ref="Y519:Y525">SUM(U519:X519)</f>
        <v>83.33395</v>
      </c>
    </row>
    <row r="520" spans="1:25" ht="51">
      <c r="A520"/>
      <c r="B520"/>
      <c r="C520"/>
      <c r="D520"/>
      <c r="E520"/>
      <c r="F520"/>
      <c r="G520"/>
      <c r="H520"/>
      <c r="I520"/>
      <c r="J520"/>
      <c r="K520"/>
      <c r="L520"/>
      <c r="M520"/>
      <c r="N520"/>
      <c r="O520"/>
      <c r="P520"/>
      <c r="S520" s="12"/>
      <c r="T520" s="241" t="s">
        <v>661</v>
      </c>
      <c r="U520" s="42">
        <v>31.5072833333333</v>
      </c>
      <c r="V520" s="42">
        <v>12.83</v>
      </c>
      <c r="W520" s="42">
        <v>8.296666666666667</v>
      </c>
      <c r="X520" s="42">
        <v>28.055</v>
      </c>
      <c r="Y520" s="42">
        <f t="shared" si="10"/>
        <v>80.68894999999998</v>
      </c>
    </row>
    <row r="521" spans="1:25" ht="39.75">
      <c r="A521"/>
      <c r="B521"/>
      <c r="C521"/>
      <c r="D521"/>
      <c r="E521"/>
      <c r="F521"/>
      <c r="G521"/>
      <c r="H521"/>
      <c r="I521"/>
      <c r="J521"/>
      <c r="K521"/>
      <c r="L521"/>
      <c r="M521"/>
      <c r="N521"/>
      <c r="O521"/>
      <c r="P521"/>
      <c r="S521" s="12"/>
      <c r="T521" s="241" t="s">
        <v>662</v>
      </c>
      <c r="U521" s="42">
        <v>30.857283333333335</v>
      </c>
      <c r="V521" s="42">
        <v>14.17</v>
      </c>
      <c r="W521" s="42">
        <v>8.171666666666667</v>
      </c>
      <c r="X521" s="42">
        <v>27.025</v>
      </c>
      <c r="Y521" s="42">
        <f t="shared" si="10"/>
        <v>80.22395</v>
      </c>
    </row>
    <row r="522" spans="1:25" ht="26.25">
      <c r="A522"/>
      <c r="B522"/>
      <c r="C522"/>
      <c r="D522"/>
      <c r="E522"/>
      <c r="F522"/>
      <c r="G522"/>
      <c r="H522"/>
      <c r="I522"/>
      <c r="J522"/>
      <c r="K522"/>
      <c r="L522"/>
      <c r="M522"/>
      <c r="N522"/>
      <c r="O522"/>
      <c r="P522"/>
      <c r="S522" s="12"/>
      <c r="T522" s="241" t="s">
        <v>663</v>
      </c>
      <c r="U522" s="42">
        <v>31.032283333333336</v>
      </c>
      <c r="V522" s="42">
        <v>14.296666666666665</v>
      </c>
      <c r="W522" s="42">
        <v>8.141666666666667</v>
      </c>
      <c r="X522" s="42">
        <v>28.505000000000003</v>
      </c>
      <c r="Y522" s="42">
        <f t="shared" si="10"/>
        <v>81.97561666666667</v>
      </c>
    </row>
    <row r="523" spans="1:25" ht="39.75">
      <c r="A523"/>
      <c r="B523"/>
      <c r="C523"/>
      <c r="D523"/>
      <c r="E523"/>
      <c r="F523"/>
      <c r="G523"/>
      <c r="H523"/>
      <c r="I523"/>
      <c r="J523"/>
      <c r="K523"/>
      <c r="L523"/>
      <c r="M523"/>
      <c r="N523"/>
      <c r="O523"/>
      <c r="P523"/>
      <c r="S523" s="12"/>
      <c r="T523" s="241" t="s">
        <v>664</v>
      </c>
      <c r="U523" s="42">
        <v>32.416333333333334</v>
      </c>
      <c r="V523" s="42">
        <v>14.490000000000002</v>
      </c>
      <c r="W523" s="42">
        <v>7.351666666666667</v>
      </c>
      <c r="X523" s="42">
        <v>31.295</v>
      </c>
      <c r="Y523" s="42">
        <f t="shared" si="10"/>
        <v>85.553</v>
      </c>
    </row>
    <row r="524" spans="1:25" ht="39.75">
      <c r="A524"/>
      <c r="B524"/>
      <c r="C524"/>
      <c r="D524"/>
      <c r="E524"/>
      <c r="F524"/>
      <c r="G524"/>
      <c r="H524"/>
      <c r="I524"/>
      <c r="J524"/>
      <c r="K524"/>
      <c r="L524"/>
      <c r="M524"/>
      <c r="N524"/>
      <c r="O524"/>
      <c r="P524"/>
      <c r="S524" s="12"/>
      <c r="T524" s="241" t="s">
        <v>665</v>
      </c>
      <c r="U524" s="42">
        <v>33.725</v>
      </c>
      <c r="V524" s="42">
        <v>15.389999999999999</v>
      </c>
      <c r="W524" s="42">
        <v>7.335</v>
      </c>
      <c r="X524" s="42">
        <v>31.895</v>
      </c>
      <c r="Y524" s="42">
        <f t="shared" si="10"/>
        <v>88.345</v>
      </c>
    </row>
    <row r="525" spans="1:25" ht="39.75">
      <c r="A525"/>
      <c r="B525"/>
      <c r="C525"/>
      <c r="D525"/>
      <c r="E525"/>
      <c r="F525"/>
      <c r="G525"/>
      <c r="H525"/>
      <c r="I525"/>
      <c r="J525"/>
      <c r="K525"/>
      <c r="L525"/>
      <c r="M525"/>
      <c r="N525"/>
      <c r="O525"/>
      <c r="P525"/>
      <c r="S525" s="12"/>
      <c r="T525" s="241" t="s">
        <v>666</v>
      </c>
      <c r="U525" s="42">
        <v>33.175000000000004</v>
      </c>
      <c r="V525" s="42">
        <v>15.540000000000001</v>
      </c>
      <c r="W525" s="42">
        <v>7.484999999999999</v>
      </c>
      <c r="X525" s="42">
        <v>31.615000000000002</v>
      </c>
      <c r="Y525" s="42">
        <f t="shared" si="10"/>
        <v>87.815</v>
      </c>
    </row>
    <row r="526" spans="1:25" ht="39.75">
      <c r="A526"/>
      <c r="B526"/>
      <c r="C526"/>
      <c r="D526"/>
      <c r="E526"/>
      <c r="F526"/>
      <c r="G526"/>
      <c r="H526"/>
      <c r="I526"/>
      <c r="J526"/>
      <c r="K526"/>
      <c r="L526"/>
      <c r="M526"/>
      <c r="N526"/>
      <c r="O526"/>
      <c r="P526"/>
      <c r="S526" s="12"/>
      <c r="T526" s="241" t="s">
        <v>667</v>
      </c>
      <c r="U526" s="116">
        <v>34.375</v>
      </c>
      <c r="V526" s="116">
        <v>13.955000000000002</v>
      </c>
      <c r="W526" s="117">
        <v>7.915000000000001</v>
      </c>
      <c r="X526" s="116">
        <v>33.625</v>
      </c>
      <c r="Y526" s="115">
        <v>89.87</v>
      </c>
    </row>
    <row r="527" spans="1:26" ht="39.75">
      <c r="A527"/>
      <c r="B527"/>
      <c r="C527"/>
      <c r="D527"/>
      <c r="E527"/>
      <c r="F527"/>
      <c r="G527"/>
      <c r="H527"/>
      <c r="I527"/>
      <c r="J527"/>
      <c r="K527"/>
      <c r="L527"/>
      <c r="M527"/>
      <c r="N527"/>
      <c r="O527"/>
      <c r="P527"/>
      <c r="S527" s="12"/>
      <c r="T527" s="241" t="s">
        <v>668</v>
      </c>
      <c r="U527" s="116">
        <v>35.574999999999996</v>
      </c>
      <c r="V527" s="116">
        <v>12.780000000000001</v>
      </c>
      <c r="W527" s="117">
        <v>8.790000000000003</v>
      </c>
      <c r="X527" s="116">
        <v>37.065</v>
      </c>
      <c r="Y527" s="117">
        <f>SUM(U527:X527)</f>
        <v>94.21</v>
      </c>
      <c r="Z527" s="240"/>
    </row>
    <row r="528" spans="1:25" ht="12.75">
      <c r="A528"/>
      <c r="B528"/>
      <c r="C528"/>
      <c r="D528"/>
      <c r="E528"/>
      <c r="F528"/>
      <c r="G528"/>
      <c r="H528"/>
      <c r="I528"/>
      <c r="J528"/>
      <c r="K528"/>
      <c r="L528"/>
      <c r="M528"/>
      <c r="N528"/>
      <c r="O528"/>
      <c r="P528"/>
      <c r="U528" s="42"/>
      <c r="V528" s="42"/>
      <c r="W528" s="42"/>
      <c r="X528" s="42"/>
      <c r="Y528" s="42"/>
    </row>
    <row r="529" spans="1:25" ht="12.75">
      <c r="A529"/>
      <c r="B529"/>
      <c r="C529"/>
      <c r="D529"/>
      <c r="E529"/>
      <c r="F529"/>
      <c r="G529"/>
      <c r="H529"/>
      <c r="I529"/>
      <c r="J529"/>
      <c r="K529"/>
      <c r="L529"/>
      <c r="M529"/>
      <c r="N529"/>
      <c r="O529"/>
      <c r="P529"/>
      <c r="U529" s="42"/>
      <c r="V529" s="42"/>
      <c r="W529" s="42"/>
      <c r="X529" s="42"/>
      <c r="Y529" s="42"/>
    </row>
    <row r="535" ht="12.75">
      <c r="AD535">
        <f>55*13650</f>
        <v>750750</v>
      </c>
    </row>
  </sheetData>
  <sheetProtection/>
  <autoFilter ref="A1:Q482"/>
  <mergeCells count="11">
    <mergeCell ref="AV491:AZ491"/>
    <mergeCell ref="AC495:AE495"/>
    <mergeCell ref="AW495:AY495"/>
    <mergeCell ref="BB491:BF491"/>
    <mergeCell ref="BC495:BE495"/>
    <mergeCell ref="V495:X495"/>
    <mergeCell ref="BI491:BM491"/>
    <mergeCell ref="AJ491:AN491"/>
    <mergeCell ref="AK495:AM495"/>
    <mergeCell ref="AP491:AT491"/>
    <mergeCell ref="AQ495:AS495"/>
  </mergeCells>
  <printOptions horizontalCentered="1"/>
  <pageMargins left="0.33" right="0.37" top="0.55" bottom="0.48" header="0.23" footer="0.29"/>
  <pageSetup fitToHeight="16" horizontalDpi="600" verticalDpi="600" orientation="landscape" scale="71" r:id="rId2"/>
  <headerFooter alignWithMargins="0">
    <oddHeader>&amp;C&amp;"Arial,Bold"&amp;14&amp;F</oddHeader>
    <oddFooter>&amp;CPage &amp;P of &amp;N</oddFooter>
  </headerFooter>
  <rowBreaks count="7" manualBreakCount="7">
    <brk id="77" max="12" man="1"/>
    <brk id="117" max="12" man="1"/>
    <brk id="163" max="12" man="1"/>
    <brk id="280" max="12" man="1"/>
    <brk id="323" max="12" man="1"/>
    <brk id="372" max="12" man="1"/>
    <brk id="413"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AE55"/>
  <sheetViews>
    <sheetView zoomScalePageLayoutView="0" workbookViewId="0" topLeftCell="A1">
      <pane xSplit="4" ySplit="4" topLeftCell="AB5" activePane="bottomRight" state="frozen"/>
      <selection pane="topLeft" activeCell="A1" sqref="A1"/>
      <selection pane="topRight" activeCell="E1" sqref="E1"/>
      <selection pane="bottomLeft" activeCell="A5" sqref="A5"/>
      <selection pane="bottomRight" activeCell="AE31" sqref="AE31"/>
    </sheetView>
  </sheetViews>
  <sheetFormatPr defaultColWidth="9.140625" defaultRowHeight="12.75"/>
  <cols>
    <col min="1" max="1" width="11.7109375" style="0" customWidth="1"/>
    <col min="2" max="2" width="12.57421875" style="0" bestFit="1" customWidth="1"/>
    <col min="3" max="6" width="5.421875" style="0" customWidth="1"/>
    <col min="7" max="7" width="7.28125" style="0" customWidth="1"/>
    <col min="8" max="20" width="5.8515625" style="0" customWidth="1"/>
    <col min="21" max="21" width="7.28125" style="0" customWidth="1"/>
    <col min="22" max="25" width="6.28125" style="0" customWidth="1"/>
    <col min="26" max="26" width="7.28125" style="0" customWidth="1"/>
    <col min="27" max="28" width="5.8515625" style="0" customWidth="1"/>
    <col min="29" max="29" width="7.140625" style="0" customWidth="1"/>
    <col min="30" max="30" width="11.7109375" style="18" bestFit="1" customWidth="1"/>
    <col min="31" max="31" width="11.7109375" style="0" bestFit="1" customWidth="1"/>
    <col min="32" max="33" width="45.28125" style="0" bestFit="1" customWidth="1"/>
    <col min="34" max="34" width="50.00390625" style="0" bestFit="1" customWidth="1"/>
    <col min="35" max="35" width="6.57421875" style="0" customWidth="1"/>
  </cols>
  <sheetData>
    <row r="3" spans="1:30" ht="12.75">
      <c r="A3" s="6" t="s">
        <v>303</v>
      </c>
      <c r="B3" s="3"/>
      <c r="C3" s="6" t="s">
        <v>3</v>
      </c>
      <c r="D3" s="3"/>
      <c r="E3" s="3"/>
      <c r="F3" s="3"/>
      <c r="G3" s="3"/>
      <c r="H3" s="3"/>
      <c r="I3" s="3"/>
      <c r="J3" s="3"/>
      <c r="K3" s="3"/>
      <c r="L3" s="3"/>
      <c r="M3" s="3"/>
      <c r="N3" s="3"/>
      <c r="O3" s="3"/>
      <c r="P3" s="3"/>
      <c r="Q3" s="3"/>
      <c r="R3" s="3"/>
      <c r="S3" s="3"/>
      <c r="T3" s="3"/>
      <c r="U3" s="3"/>
      <c r="V3" s="3"/>
      <c r="W3" s="3"/>
      <c r="X3" s="3"/>
      <c r="Y3" s="3"/>
      <c r="Z3" s="3"/>
      <c r="AA3" s="3"/>
      <c r="AB3" s="3"/>
      <c r="AC3" s="4"/>
      <c r="AD3"/>
    </row>
    <row r="4" spans="1:30" ht="89.25" customHeight="1">
      <c r="A4" s="6" t="s">
        <v>4</v>
      </c>
      <c r="B4" s="30" t="s">
        <v>5</v>
      </c>
      <c r="C4" s="10" t="s">
        <v>11</v>
      </c>
      <c r="D4" s="11" t="s">
        <v>72</v>
      </c>
      <c r="E4" s="11" t="s">
        <v>86</v>
      </c>
      <c r="F4" s="11" t="s">
        <v>87</v>
      </c>
      <c r="G4" s="11" t="s">
        <v>96</v>
      </c>
      <c r="H4" s="11" t="s">
        <v>99</v>
      </c>
      <c r="I4" s="11" t="s">
        <v>104</v>
      </c>
      <c r="J4" s="11" t="s">
        <v>108</v>
      </c>
      <c r="K4" s="11" t="s">
        <v>118</v>
      </c>
      <c r="L4" s="11" t="s">
        <v>121</v>
      </c>
      <c r="M4" s="11" t="s">
        <v>124</v>
      </c>
      <c r="N4" s="11" t="s">
        <v>125</v>
      </c>
      <c r="O4" s="11" t="s">
        <v>127</v>
      </c>
      <c r="P4" s="11" t="s">
        <v>169</v>
      </c>
      <c r="Q4" s="11" t="s">
        <v>174</v>
      </c>
      <c r="R4" s="11" t="s">
        <v>177</v>
      </c>
      <c r="S4" s="11" t="s">
        <v>183</v>
      </c>
      <c r="T4" s="11" t="s">
        <v>187</v>
      </c>
      <c r="U4" s="11" t="s">
        <v>199</v>
      </c>
      <c r="V4" s="11" t="s">
        <v>200</v>
      </c>
      <c r="W4" s="11" t="s">
        <v>260</v>
      </c>
      <c r="X4" s="11" t="s">
        <v>218</v>
      </c>
      <c r="Y4" s="11" t="s">
        <v>228</v>
      </c>
      <c r="Z4" s="11" t="s">
        <v>244</v>
      </c>
      <c r="AA4" s="11" t="s">
        <v>253</v>
      </c>
      <c r="AB4" s="11" t="s">
        <v>257</v>
      </c>
      <c r="AC4" s="7" t="s">
        <v>9</v>
      </c>
      <c r="AD4"/>
    </row>
    <row r="5" spans="1:30" ht="12.75">
      <c r="A5" s="2" t="s">
        <v>12</v>
      </c>
      <c r="B5" s="8" t="s">
        <v>128</v>
      </c>
      <c r="C5" s="31"/>
      <c r="D5" s="32"/>
      <c r="E5" s="32"/>
      <c r="F5" s="32"/>
      <c r="G5" s="32"/>
      <c r="H5" s="32"/>
      <c r="I5" s="32"/>
      <c r="J5" s="32"/>
      <c r="K5" s="32"/>
      <c r="L5" s="32"/>
      <c r="M5" s="32"/>
      <c r="N5" s="32"/>
      <c r="O5" s="32">
        <v>0.015</v>
      </c>
      <c r="P5" s="32"/>
      <c r="Q5" s="32"/>
      <c r="R5" s="32"/>
      <c r="S5" s="32"/>
      <c r="T5" s="32"/>
      <c r="U5" s="32"/>
      <c r="V5" s="32"/>
      <c r="W5" s="32"/>
      <c r="X5" s="32"/>
      <c r="Y5" s="32"/>
      <c r="Z5" s="32"/>
      <c r="AA5" s="32"/>
      <c r="AB5" s="32"/>
      <c r="AC5" s="14">
        <v>0.015</v>
      </c>
      <c r="AD5"/>
    </row>
    <row r="6" spans="1:30" ht="12.75">
      <c r="A6" s="5"/>
      <c r="B6" s="9" t="s">
        <v>13</v>
      </c>
      <c r="C6" s="33"/>
      <c r="D6" s="34"/>
      <c r="E6" s="34"/>
      <c r="F6" s="34"/>
      <c r="G6" s="34"/>
      <c r="H6" s="34"/>
      <c r="I6" s="34"/>
      <c r="J6" s="34"/>
      <c r="K6" s="34"/>
      <c r="L6" s="34"/>
      <c r="M6" s="34"/>
      <c r="N6" s="34"/>
      <c r="O6" s="34">
        <v>0.03</v>
      </c>
      <c r="P6" s="34">
        <v>0.2</v>
      </c>
      <c r="Q6" s="34"/>
      <c r="R6" s="34"/>
      <c r="S6" s="34"/>
      <c r="T6" s="34"/>
      <c r="U6" s="34">
        <v>0.2</v>
      </c>
      <c r="V6" s="34"/>
      <c r="W6" s="34">
        <v>0.25</v>
      </c>
      <c r="X6" s="34">
        <v>0.25</v>
      </c>
      <c r="Y6" s="34"/>
      <c r="Z6" s="34"/>
      <c r="AA6" s="34"/>
      <c r="AB6" s="34"/>
      <c r="AC6" s="15">
        <v>0.93</v>
      </c>
      <c r="AD6"/>
    </row>
    <row r="7" spans="1:30" ht="12.75">
      <c r="A7" s="5"/>
      <c r="B7" s="9" t="s">
        <v>73</v>
      </c>
      <c r="C7" s="33"/>
      <c r="D7" s="34"/>
      <c r="E7" s="34"/>
      <c r="F7" s="34"/>
      <c r="G7" s="34"/>
      <c r="H7" s="34"/>
      <c r="I7" s="34"/>
      <c r="J7" s="34"/>
      <c r="K7" s="34"/>
      <c r="L7" s="34"/>
      <c r="M7" s="34"/>
      <c r="N7" s="34"/>
      <c r="O7" s="34">
        <v>0.02</v>
      </c>
      <c r="P7" s="34"/>
      <c r="Q7" s="34"/>
      <c r="R7" s="34"/>
      <c r="S7" s="34"/>
      <c r="T7" s="34"/>
      <c r="U7" s="34"/>
      <c r="V7" s="34"/>
      <c r="W7" s="34"/>
      <c r="X7" s="34"/>
      <c r="Y7" s="34"/>
      <c r="Z7" s="34"/>
      <c r="AA7" s="34"/>
      <c r="AB7" s="34"/>
      <c r="AC7" s="15">
        <v>0.02</v>
      </c>
      <c r="AD7"/>
    </row>
    <row r="8" spans="1:30" ht="12.75">
      <c r="A8" s="5"/>
      <c r="B8" s="9" t="s">
        <v>16</v>
      </c>
      <c r="C8" s="33">
        <v>0.15000000000000002</v>
      </c>
      <c r="D8" s="34"/>
      <c r="E8" s="34"/>
      <c r="F8" s="34"/>
      <c r="G8" s="34">
        <v>0.1</v>
      </c>
      <c r="H8" s="34"/>
      <c r="I8" s="34"/>
      <c r="J8" s="34">
        <v>0.15</v>
      </c>
      <c r="K8" s="34"/>
      <c r="L8" s="34"/>
      <c r="M8" s="34"/>
      <c r="N8" s="34"/>
      <c r="O8" s="34">
        <v>0.09</v>
      </c>
      <c r="P8" s="34"/>
      <c r="Q8" s="34"/>
      <c r="R8" s="34"/>
      <c r="S8" s="34"/>
      <c r="T8" s="34"/>
      <c r="U8" s="34"/>
      <c r="V8" s="34">
        <v>0.2</v>
      </c>
      <c r="W8" s="34"/>
      <c r="X8" s="34">
        <v>0.5</v>
      </c>
      <c r="Y8" s="34">
        <v>0.2</v>
      </c>
      <c r="Z8" s="34">
        <v>0.75</v>
      </c>
      <c r="AA8" s="34"/>
      <c r="AB8" s="34"/>
      <c r="AC8" s="15">
        <v>2.1399999999999997</v>
      </c>
      <c r="AD8"/>
    </row>
    <row r="9" spans="1:30" ht="12.75">
      <c r="A9" s="5"/>
      <c r="B9" s="9" t="s">
        <v>88</v>
      </c>
      <c r="C9" s="33"/>
      <c r="D9" s="34">
        <v>0.35</v>
      </c>
      <c r="E9" s="34"/>
      <c r="F9" s="34"/>
      <c r="G9" s="34"/>
      <c r="H9" s="34"/>
      <c r="I9" s="34"/>
      <c r="J9" s="34"/>
      <c r="K9" s="34"/>
      <c r="L9" s="34"/>
      <c r="M9" s="34"/>
      <c r="N9" s="34"/>
      <c r="O9" s="34"/>
      <c r="P9" s="34"/>
      <c r="Q9" s="34"/>
      <c r="R9" s="34"/>
      <c r="S9" s="34"/>
      <c r="T9" s="34"/>
      <c r="U9" s="34"/>
      <c r="V9" s="34">
        <v>0.1</v>
      </c>
      <c r="W9" s="34"/>
      <c r="X9" s="34"/>
      <c r="Y9" s="34">
        <v>0.05</v>
      </c>
      <c r="Z9" s="34"/>
      <c r="AA9" s="34"/>
      <c r="AB9" s="34"/>
      <c r="AC9" s="15">
        <v>0.49999999999999994</v>
      </c>
      <c r="AD9"/>
    </row>
    <row r="10" spans="1:30" ht="12.75">
      <c r="A10" s="5"/>
      <c r="B10" s="9" t="s">
        <v>19</v>
      </c>
      <c r="C10" s="33">
        <v>0.2</v>
      </c>
      <c r="D10" s="34">
        <v>0.35</v>
      </c>
      <c r="E10" s="34"/>
      <c r="F10" s="34">
        <v>0.1</v>
      </c>
      <c r="G10" s="34"/>
      <c r="H10" s="34"/>
      <c r="I10" s="34"/>
      <c r="J10" s="34"/>
      <c r="K10" s="34"/>
      <c r="L10" s="34"/>
      <c r="M10" s="34"/>
      <c r="N10" s="34"/>
      <c r="O10" s="34">
        <v>0.06</v>
      </c>
      <c r="P10" s="34"/>
      <c r="Q10" s="34"/>
      <c r="R10" s="34"/>
      <c r="S10" s="34"/>
      <c r="T10" s="34">
        <v>0.25</v>
      </c>
      <c r="U10" s="34"/>
      <c r="V10" s="34">
        <v>0.16</v>
      </c>
      <c r="W10" s="34"/>
      <c r="X10" s="34">
        <v>0.15</v>
      </c>
      <c r="Y10" s="34"/>
      <c r="Z10" s="34">
        <v>1.17</v>
      </c>
      <c r="AA10" s="34"/>
      <c r="AB10" s="34"/>
      <c r="AC10" s="15">
        <v>2.4399999999999995</v>
      </c>
      <c r="AD10"/>
    </row>
    <row r="11" spans="1:30" ht="12.75">
      <c r="A11" s="5"/>
      <c r="B11" s="9" t="s">
        <v>134</v>
      </c>
      <c r="C11" s="33"/>
      <c r="D11" s="34"/>
      <c r="E11" s="34"/>
      <c r="F11" s="34"/>
      <c r="G11" s="34"/>
      <c r="H11" s="34"/>
      <c r="I11" s="34"/>
      <c r="J11" s="34"/>
      <c r="K11" s="34"/>
      <c r="L11" s="34"/>
      <c r="M11" s="34"/>
      <c r="N11" s="34"/>
      <c r="O11" s="34">
        <v>0.015</v>
      </c>
      <c r="P11" s="34"/>
      <c r="Q11" s="34"/>
      <c r="R11" s="34"/>
      <c r="S11" s="34"/>
      <c r="T11" s="34">
        <v>0.3</v>
      </c>
      <c r="U11" s="34"/>
      <c r="V11" s="34"/>
      <c r="W11" s="34"/>
      <c r="X11" s="34"/>
      <c r="Y11" s="34">
        <v>0.3</v>
      </c>
      <c r="Z11" s="34">
        <v>0.3</v>
      </c>
      <c r="AA11" s="34"/>
      <c r="AB11" s="34"/>
      <c r="AC11" s="15">
        <v>0.915</v>
      </c>
      <c r="AD11"/>
    </row>
    <row r="12" spans="1:30" ht="12.75">
      <c r="A12" s="5"/>
      <c r="B12" s="9" t="s">
        <v>137</v>
      </c>
      <c r="C12" s="33"/>
      <c r="D12" s="34"/>
      <c r="E12" s="34"/>
      <c r="F12" s="34"/>
      <c r="G12" s="34"/>
      <c r="H12" s="34"/>
      <c r="I12" s="34"/>
      <c r="J12" s="34"/>
      <c r="K12" s="34"/>
      <c r="L12" s="34"/>
      <c r="M12" s="34"/>
      <c r="N12" s="34"/>
      <c r="O12" s="34">
        <v>0.1</v>
      </c>
      <c r="P12" s="34">
        <v>0.39999999999999997</v>
      </c>
      <c r="Q12" s="34"/>
      <c r="R12" s="34"/>
      <c r="S12" s="34"/>
      <c r="T12" s="34"/>
      <c r="U12" s="34"/>
      <c r="V12" s="34"/>
      <c r="W12" s="34">
        <v>0.1</v>
      </c>
      <c r="X12" s="34">
        <v>0.25</v>
      </c>
      <c r="Y12" s="34">
        <v>0.5</v>
      </c>
      <c r="Z12" s="34">
        <v>0.15000000000000002</v>
      </c>
      <c r="AA12" s="34"/>
      <c r="AB12" s="34"/>
      <c r="AC12" s="15">
        <v>1.5</v>
      </c>
      <c r="AD12"/>
    </row>
    <row r="13" spans="1:30" ht="12.75">
      <c r="A13" s="5"/>
      <c r="B13" s="9" t="s">
        <v>139</v>
      </c>
      <c r="C13" s="33"/>
      <c r="D13" s="34"/>
      <c r="E13" s="34"/>
      <c r="F13" s="34"/>
      <c r="G13" s="34"/>
      <c r="H13" s="34"/>
      <c r="I13" s="34"/>
      <c r="J13" s="34"/>
      <c r="K13" s="34"/>
      <c r="L13" s="34"/>
      <c r="M13" s="34"/>
      <c r="N13" s="34"/>
      <c r="O13" s="34">
        <v>0.02</v>
      </c>
      <c r="P13" s="34"/>
      <c r="Q13" s="34"/>
      <c r="R13" s="34"/>
      <c r="S13" s="34"/>
      <c r="T13" s="34"/>
      <c r="U13" s="34"/>
      <c r="V13" s="34"/>
      <c r="W13" s="34"/>
      <c r="X13" s="34"/>
      <c r="Y13" s="34"/>
      <c r="Z13" s="34">
        <v>0.3</v>
      </c>
      <c r="AA13" s="34"/>
      <c r="AB13" s="34"/>
      <c r="AC13" s="15">
        <v>0.32</v>
      </c>
      <c r="AD13"/>
    </row>
    <row r="14" spans="1:30" ht="12.75">
      <c r="A14" s="5"/>
      <c r="B14" s="9" t="s">
        <v>24</v>
      </c>
      <c r="C14" s="33">
        <v>0.30000000000000004</v>
      </c>
      <c r="D14" s="34"/>
      <c r="E14" s="34"/>
      <c r="F14" s="34">
        <v>0.1</v>
      </c>
      <c r="G14" s="34"/>
      <c r="H14" s="34"/>
      <c r="I14" s="34"/>
      <c r="J14" s="34"/>
      <c r="K14" s="34"/>
      <c r="L14" s="34"/>
      <c r="M14" s="34"/>
      <c r="N14" s="34"/>
      <c r="O14" s="34">
        <v>0.52</v>
      </c>
      <c r="P14" s="34"/>
      <c r="Q14" s="34"/>
      <c r="R14" s="34"/>
      <c r="S14" s="34"/>
      <c r="T14" s="34"/>
      <c r="U14" s="34"/>
      <c r="V14" s="34"/>
      <c r="W14" s="34"/>
      <c r="X14" s="34">
        <v>0.25</v>
      </c>
      <c r="Y14" s="34">
        <v>0.5</v>
      </c>
      <c r="Z14" s="34"/>
      <c r="AA14" s="34"/>
      <c r="AB14" s="34"/>
      <c r="AC14" s="15">
        <v>1.67</v>
      </c>
      <c r="AD14"/>
    </row>
    <row r="15" spans="1:30" ht="12.75">
      <c r="A15" s="5"/>
      <c r="B15" s="9" t="s">
        <v>144</v>
      </c>
      <c r="C15" s="33"/>
      <c r="D15" s="34"/>
      <c r="E15" s="34"/>
      <c r="F15" s="34"/>
      <c r="G15" s="34"/>
      <c r="H15" s="34"/>
      <c r="I15" s="34"/>
      <c r="J15" s="34"/>
      <c r="K15" s="34"/>
      <c r="L15" s="34"/>
      <c r="M15" s="34"/>
      <c r="N15" s="34"/>
      <c r="O15" s="34">
        <v>0.02</v>
      </c>
      <c r="P15" s="34"/>
      <c r="Q15" s="34"/>
      <c r="R15" s="34"/>
      <c r="S15" s="34"/>
      <c r="T15" s="34"/>
      <c r="U15" s="34"/>
      <c r="V15" s="34"/>
      <c r="W15" s="34"/>
      <c r="X15" s="34"/>
      <c r="Y15" s="34"/>
      <c r="Z15" s="34"/>
      <c r="AA15" s="34"/>
      <c r="AB15" s="34"/>
      <c r="AC15" s="15">
        <v>0.02</v>
      </c>
      <c r="AD15"/>
    </row>
    <row r="16" spans="1:30" ht="12.75">
      <c r="A16" s="5"/>
      <c r="B16" s="9" t="s">
        <v>30</v>
      </c>
      <c r="C16" s="33">
        <v>0.30000000000000004</v>
      </c>
      <c r="D16" s="34"/>
      <c r="E16" s="34"/>
      <c r="F16" s="34"/>
      <c r="G16" s="34"/>
      <c r="H16" s="34"/>
      <c r="I16" s="34"/>
      <c r="J16" s="34">
        <v>0.05</v>
      </c>
      <c r="K16" s="34"/>
      <c r="L16" s="34"/>
      <c r="M16" s="34"/>
      <c r="N16" s="34"/>
      <c r="O16" s="34"/>
      <c r="P16" s="34"/>
      <c r="Q16" s="34">
        <v>1</v>
      </c>
      <c r="R16" s="34"/>
      <c r="S16" s="34"/>
      <c r="T16" s="34"/>
      <c r="U16" s="34"/>
      <c r="V16" s="34">
        <v>0.35</v>
      </c>
      <c r="W16" s="34">
        <v>0.1</v>
      </c>
      <c r="X16" s="34">
        <v>0.25</v>
      </c>
      <c r="Y16" s="34">
        <v>0.6</v>
      </c>
      <c r="Z16" s="34">
        <v>0.25</v>
      </c>
      <c r="AA16" s="34"/>
      <c r="AB16" s="34"/>
      <c r="AC16" s="15">
        <v>2.9000000000000004</v>
      </c>
      <c r="AD16"/>
    </row>
    <row r="17" spans="1:30" ht="12.75">
      <c r="A17" s="5"/>
      <c r="B17" s="9" t="s">
        <v>33</v>
      </c>
      <c r="C17" s="33">
        <v>1.2000000000000002</v>
      </c>
      <c r="D17" s="34">
        <v>0.2</v>
      </c>
      <c r="E17" s="34"/>
      <c r="F17" s="34">
        <v>0.1</v>
      </c>
      <c r="G17" s="34">
        <v>0.4</v>
      </c>
      <c r="H17" s="34"/>
      <c r="I17" s="34"/>
      <c r="J17" s="34"/>
      <c r="K17" s="34">
        <v>0.625</v>
      </c>
      <c r="L17" s="34"/>
      <c r="M17" s="34"/>
      <c r="N17" s="34"/>
      <c r="O17" s="34">
        <v>0.06</v>
      </c>
      <c r="P17" s="34"/>
      <c r="Q17" s="34"/>
      <c r="R17" s="34">
        <v>2.375</v>
      </c>
      <c r="S17" s="34"/>
      <c r="T17" s="34">
        <v>0.25</v>
      </c>
      <c r="U17" s="34">
        <v>0.4</v>
      </c>
      <c r="V17" s="34">
        <v>0.25</v>
      </c>
      <c r="W17" s="34">
        <v>0.4</v>
      </c>
      <c r="X17" s="34">
        <v>0.25</v>
      </c>
      <c r="Y17" s="34">
        <v>0.65</v>
      </c>
      <c r="Z17" s="34">
        <v>0.25</v>
      </c>
      <c r="AA17" s="34"/>
      <c r="AB17" s="34"/>
      <c r="AC17" s="15">
        <v>7.410000000000002</v>
      </c>
      <c r="AD17"/>
    </row>
    <row r="18" spans="1:30" ht="12.75">
      <c r="A18" s="5"/>
      <c r="B18" s="9" t="s">
        <v>38</v>
      </c>
      <c r="C18" s="33">
        <v>3.5250000000000004</v>
      </c>
      <c r="D18" s="34">
        <v>2.75</v>
      </c>
      <c r="E18" s="34">
        <v>0.25</v>
      </c>
      <c r="F18" s="34">
        <v>1.5</v>
      </c>
      <c r="G18" s="34">
        <v>0.75</v>
      </c>
      <c r="H18" s="34">
        <v>3.75</v>
      </c>
      <c r="I18" s="34">
        <v>0.15</v>
      </c>
      <c r="J18" s="34">
        <v>3.25</v>
      </c>
      <c r="K18" s="34"/>
      <c r="L18" s="34">
        <v>0.75</v>
      </c>
      <c r="M18" s="34">
        <v>0.25</v>
      </c>
      <c r="N18" s="34">
        <v>0.65</v>
      </c>
      <c r="O18" s="34">
        <v>0.24</v>
      </c>
      <c r="P18" s="34">
        <v>1.05</v>
      </c>
      <c r="Q18" s="34"/>
      <c r="R18" s="34">
        <v>2</v>
      </c>
      <c r="S18" s="34">
        <v>2.45</v>
      </c>
      <c r="T18" s="34">
        <v>4</v>
      </c>
      <c r="U18" s="34">
        <v>1</v>
      </c>
      <c r="V18" s="34">
        <v>2.1500000000000004</v>
      </c>
      <c r="W18" s="34">
        <v>0.1</v>
      </c>
      <c r="X18" s="34"/>
      <c r="Y18" s="34">
        <v>1.65</v>
      </c>
      <c r="Z18" s="34">
        <v>1.1</v>
      </c>
      <c r="AA18" s="34"/>
      <c r="AB18" s="34">
        <v>1.25</v>
      </c>
      <c r="AC18" s="15">
        <v>34.565</v>
      </c>
      <c r="AD18"/>
    </row>
    <row r="19" spans="1:30" ht="12.75">
      <c r="A19" s="5"/>
      <c r="B19" s="9" t="s">
        <v>92</v>
      </c>
      <c r="C19" s="33">
        <v>0.25</v>
      </c>
      <c r="D19" s="34"/>
      <c r="E19" s="34"/>
      <c r="F19" s="34">
        <v>0.2</v>
      </c>
      <c r="G19" s="34"/>
      <c r="H19" s="34"/>
      <c r="I19" s="34"/>
      <c r="J19" s="34"/>
      <c r="K19" s="34"/>
      <c r="L19" s="34"/>
      <c r="M19" s="34"/>
      <c r="N19" s="34"/>
      <c r="O19" s="34"/>
      <c r="P19" s="34"/>
      <c r="Q19" s="34"/>
      <c r="R19" s="34"/>
      <c r="S19" s="34"/>
      <c r="T19" s="34"/>
      <c r="U19" s="34"/>
      <c r="V19" s="34"/>
      <c r="W19" s="34"/>
      <c r="X19" s="34">
        <v>0.2</v>
      </c>
      <c r="Y19" s="34"/>
      <c r="Z19" s="34">
        <v>0.2</v>
      </c>
      <c r="AA19" s="34"/>
      <c r="AB19" s="34"/>
      <c r="AC19" s="15">
        <v>0.8500000000000001</v>
      </c>
      <c r="AD19"/>
    </row>
    <row r="20" spans="1:31" s="18" customFormat="1" ht="12.75">
      <c r="A20" s="5"/>
      <c r="B20" s="29" t="s">
        <v>516</v>
      </c>
      <c r="C20" s="33">
        <v>0.05</v>
      </c>
      <c r="D20" s="34"/>
      <c r="E20" s="34"/>
      <c r="F20" s="34"/>
      <c r="G20" s="34"/>
      <c r="H20" s="34"/>
      <c r="I20" s="34"/>
      <c r="J20" s="34"/>
      <c r="K20" s="34"/>
      <c r="L20" s="34"/>
      <c r="M20" s="34"/>
      <c r="N20" s="34"/>
      <c r="O20" s="34">
        <v>0.1</v>
      </c>
      <c r="P20" s="34"/>
      <c r="Q20" s="34"/>
      <c r="R20" s="34"/>
      <c r="S20" s="34"/>
      <c r="T20" s="34"/>
      <c r="U20" s="34"/>
      <c r="V20" s="34"/>
      <c r="W20" s="34"/>
      <c r="X20" s="34">
        <v>0.45</v>
      </c>
      <c r="Y20" s="34"/>
      <c r="Z20" s="34">
        <v>0.35000000000000003</v>
      </c>
      <c r="AA20" s="34"/>
      <c r="AB20" s="34"/>
      <c r="AC20" s="15">
        <v>0.9500000000000002</v>
      </c>
      <c r="AD20"/>
      <c r="AE20"/>
    </row>
    <row r="21" spans="1:30" ht="12.75">
      <c r="A21" s="5"/>
      <c r="B21" s="29" t="s">
        <v>529</v>
      </c>
      <c r="C21" s="33"/>
      <c r="D21" s="34"/>
      <c r="E21" s="34"/>
      <c r="F21" s="34"/>
      <c r="G21" s="34"/>
      <c r="H21" s="34"/>
      <c r="I21" s="34"/>
      <c r="J21" s="34"/>
      <c r="K21" s="34"/>
      <c r="L21" s="34"/>
      <c r="M21" s="34"/>
      <c r="N21" s="34"/>
      <c r="O21" s="34"/>
      <c r="P21" s="34"/>
      <c r="Q21" s="34"/>
      <c r="R21" s="34"/>
      <c r="S21" s="34"/>
      <c r="T21" s="34"/>
      <c r="U21" s="34"/>
      <c r="V21" s="34"/>
      <c r="W21" s="34"/>
      <c r="X21" s="34">
        <v>0.25</v>
      </c>
      <c r="Y21" s="34"/>
      <c r="Z21" s="34"/>
      <c r="AA21" s="34"/>
      <c r="AB21" s="34"/>
      <c r="AC21" s="15">
        <v>0.25</v>
      </c>
      <c r="AD21"/>
    </row>
    <row r="22" spans="1:30" ht="12.75">
      <c r="A22" s="19" t="s">
        <v>46</v>
      </c>
      <c r="B22" s="20"/>
      <c r="C22" s="21">
        <v>5.9750000000000005</v>
      </c>
      <c r="D22" s="22">
        <v>3.65</v>
      </c>
      <c r="E22" s="22">
        <v>0.25</v>
      </c>
      <c r="F22" s="22">
        <v>2</v>
      </c>
      <c r="G22" s="22">
        <v>1.25</v>
      </c>
      <c r="H22" s="22">
        <v>3.75</v>
      </c>
      <c r="I22" s="22">
        <v>0.15</v>
      </c>
      <c r="J22" s="22">
        <v>3.45</v>
      </c>
      <c r="K22" s="22">
        <v>0.625</v>
      </c>
      <c r="L22" s="22">
        <v>0.75</v>
      </c>
      <c r="M22" s="22">
        <v>0.25</v>
      </c>
      <c r="N22" s="22">
        <v>0.65</v>
      </c>
      <c r="O22" s="22">
        <v>1.29</v>
      </c>
      <c r="P22" s="22">
        <v>1.65</v>
      </c>
      <c r="Q22" s="22">
        <v>1</v>
      </c>
      <c r="R22" s="22">
        <v>4.375</v>
      </c>
      <c r="S22" s="22">
        <v>2.45</v>
      </c>
      <c r="T22" s="22">
        <v>4.8</v>
      </c>
      <c r="U22" s="22">
        <v>1.6</v>
      </c>
      <c r="V22" s="22">
        <v>3.2100000000000004</v>
      </c>
      <c r="W22" s="22">
        <v>0.95</v>
      </c>
      <c r="X22" s="22">
        <v>2.8000000000000003</v>
      </c>
      <c r="Y22" s="22">
        <v>4.449999999999999</v>
      </c>
      <c r="Z22" s="22">
        <v>4.819999999999999</v>
      </c>
      <c r="AA22" s="22"/>
      <c r="AB22" s="22">
        <v>1.25</v>
      </c>
      <c r="AC22" s="16">
        <v>57.395</v>
      </c>
      <c r="AD22"/>
    </row>
    <row r="23" spans="1:30" ht="12.75">
      <c r="A23" s="2" t="s">
        <v>48</v>
      </c>
      <c r="B23" s="8" t="s">
        <v>209</v>
      </c>
      <c r="C23" s="31">
        <v>0.30000000000000004</v>
      </c>
      <c r="D23" s="32">
        <v>0.1</v>
      </c>
      <c r="E23" s="32"/>
      <c r="F23" s="32"/>
      <c r="G23" s="32"/>
      <c r="H23" s="32"/>
      <c r="I23" s="32"/>
      <c r="J23" s="32"/>
      <c r="K23" s="32"/>
      <c r="L23" s="32"/>
      <c r="M23" s="32"/>
      <c r="N23" s="32"/>
      <c r="O23" s="32"/>
      <c r="P23" s="32"/>
      <c r="Q23" s="32"/>
      <c r="R23" s="32"/>
      <c r="S23" s="32"/>
      <c r="T23" s="32"/>
      <c r="U23" s="32"/>
      <c r="V23" s="32">
        <v>0.44999999999999996</v>
      </c>
      <c r="W23" s="32">
        <v>0.1</v>
      </c>
      <c r="X23" s="32">
        <v>0.25</v>
      </c>
      <c r="Y23" s="32"/>
      <c r="Z23" s="32">
        <v>0.44999999999999996</v>
      </c>
      <c r="AA23" s="32"/>
      <c r="AB23" s="32"/>
      <c r="AC23" s="14">
        <v>1.65</v>
      </c>
      <c r="AD23"/>
    </row>
    <row r="24" spans="1:30" ht="12.75">
      <c r="A24" s="5"/>
      <c r="B24" s="9" t="s">
        <v>69</v>
      </c>
      <c r="C24" s="33">
        <v>0.1</v>
      </c>
      <c r="D24" s="34"/>
      <c r="E24" s="34"/>
      <c r="F24" s="34"/>
      <c r="G24" s="34"/>
      <c r="H24" s="34"/>
      <c r="I24" s="34"/>
      <c r="J24" s="34"/>
      <c r="K24" s="34"/>
      <c r="L24" s="34"/>
      <c r="M24" s="34"/>
      <c r="N24" s="34"/>
      <c r="O24" s="34">
        <v>0.03</v>
      </c>
      <c r="P24" s="34"/>
      <c r="Q24" s="34"/>
      <c r="R24" s="34"/>
      <c r="S24" s="34"/>
      <c r="T24" s="34"/>
      <c r="U24" s="34"/>
      <c r="V24" s="34"/>
      <c r="W24" s="34"/>
      <c r="X24" s="34"/>
      <c r="Y24" s="34">
        <v>0.30000000000000004</v>
      </c>
      <c r="Z24" s="34"/>
      <c r="AA24" s="34"/>
      <c r="AB24" s="34"/>
      <c r="AC24" s="15">
        <v>0.43000000000000005</v>
      </c>
      <c r="AD24"/>
    </row>
    <row r="25" spans="1:30" ht="12.75">
      <c r="A25" s="5"/>
      <c r="B25" s="9" t="s">
        <v>67</v>
      </c>
      <c r="C25" s="33"/>
      <c r="D25" s="34">
        <v>0.2</v>
      </c>
      <c r="E25" s="34"/>
      <c r="F25" s="34"/>
      <c r="G25" s="34"/>
      <c r="H25" s="34"/>
      <c r="I25" s="34"/>
      <c r="J25" s="34"/>
      <c r="K25" s="34"/>
      <c r="L25" s="34"/>
      <c r="M25" s="34"/>
      <c r="N25" s="34"/>
      <c r="O25" s="34">
        <v>0.25</v>
      </c>
      <c r="P25" s="34"/>
      <c r="Q25" s="34"/>
      <c r="R25" s="34"/>
      <c r="S25" s="34"/>
      <c r="T25" s="34"/>
      <c r="U25" s="34"/>
      <c r="V25" s="34"/>
      <c r="W25" s="34"/>
      <c r="X25" s="34">
        <v>0.4</v>
      </c>
      <c r="Y25" s="34">
        <v>0.05</v>
      </c>
      <c r="Z25" s="34">
        <v>0.5</v>
      </c>
      <c r="AA25" s="34"/>
      <c r="AB25" s="34"/>
      <c r="AC25" s="15">
        <v>1.4000000000000001</v>
      </c>
      <c r="AD25"/>
    </row>
    <row r="26" spans="1:30" ht="12.75">
      <c r="A26" s="5"/>
      <c r="B26" s="9" t="s">
        <v>150</v>
      </c>
      <c r="C26" s="33"/>
      <c r="D26" s="34"/>
      <c r="E26" s="34"/>
      <c r="F26" s="34"/>
      <c r="G26" s="34"/>
      <c r="H26" s="34"/>
      <c r="I26" s="34"/>
      <c r="J26" s="34"/>
      <c r="K26" s="34"/>
      <c r="L26" s="34"/>
      <c r="M26" s="34"/>
      <c r="N26" s="34"/>
      <c r="O26" s="34">
        <v>0.03</v>
      </c>
      <c r="P26" s="34"/>
      <c r="Q26" s="34"/>
      <c r="R26" s="34"/>
      <c r="S26" s="34"/>
      <c r="T26" s="34"/>
      <c r="U26" s="34"/>
      <c r="V26" s="34">
        <v>0.2</v>
      </c>
      <c r="W26" s="34"/>
      <c r="X26" s="34">
        <v>0.4</v>
      </c>
      <c r="Y26" s="34"/>
      <c r="Z26" s="34">
        <v>1.05</v>
      </c>
      <c r="AA26" s="34"/>
      <c r="AB26" s="34"/>
      <c r="AC26" s="15">
        <v>1.6800000000000002</v>
      </c>
      <c r="AD26"/>
    </row>
    <row r="27" spans="1:30" ht="12.75">
      <c r="A27" s="5"/>
      <c r="B27" s="9" t="s">
        <v>49</v>
      </c>
      <c r="C27" s="33">
        <v>0.2</v>
      </c>
      <c r="D27" s="34">
        <v>0.30000000000000004</v>
      </c>
      <c r="E27" s="34"/>
      <c r="F27" s="34"/>
      <c r="G27" s="34"/>
      <c r="H27" s="34"/>
      <c r="I27" s="34"/>
      <c r="J27" s="34"/>
      <c r="K27" s="34"/>
      <c r="L27" s="34"/>
      <c r="M27" s="34"/>
      <c r="N27" s="34"/>
      <c r="O27" s="34">
        <v>0.16999999999999998</v>
      </c>
      <c r="P27" s="34">
        <v>0.2</v>
      </c>
      <c r="Q27" s="34"/>
      <c r="R27" s="34"/>
      <c r="S27" s="34">
        <v>0.1</v>
      </c>
      <c r="T27" s="34">
        <v>2</v>
      </c>
      <c r="U27" s="34"/>
      <c r="V27" s="34">
        <v>0.35</v>
      </c>
      <c r="W27" s="34">
        <v>0.2</v>
      </c>
      <c r="X27" s="34">
        <v>0.4</v>
      </c>
      <c r="Y27" s="34"/>
      <c r="Z27" s="34">
        <v>0.1</v>
      </c>
      <c r="AA27" s="34"/>
      <c r="AB27" s="34"/>
      <c r="AC27" s="15">
        <v>4.02</v>
      </c>
      <c r="AD27"/>
    </row>
    <row r="28" spans="1:30" ht="12.75">
      <c r="A28" s="5"/>
      <c r="B28" s="9" t="s">
        <v>154</v>
      </c>
      <c r="C28" s="33"/>
      <c r="D28" s="34"/>
      <c r="E28" s="34"/>
      <c r="F28" s="34"/>
      <c r="G28" s="34"/>
      <c r="H28" s="34"/>
      <c r="I28" s="34"/>
      <c r="J28" s="34"/>
      <c r="K28" s="34"/>
      <c r="L28" s="34"/>
      <c r="M28" s="34"/>
      <c r="N28" s="34"/>
      <c r="O28" s="34">
        <v>0.03</v>
      </c>
      <c r="P28" s="34"/>
      <c r="Q28" s="34"/>
      <c r="R28" s="34"/>
      <c r="S28" s="34"/>
      <c r="T28" s="34">
        <v>0.25</v>
      </c>
      <c r="U28" s="34"/>
      <c r="V28" s="34">
        <v>0.2</v>
      </c>
      <c r="W28" s="34"/>
      <c r="X28" s="34">
        <v>0.6000000000000001</v>
      </c>
      <c r="Y28" s="34">
        <v>0.5</v>
      </c>
      <c r="Z28" s="34"/>
      <c r="AA28" s="34"/>
      <c r="AB28" s="34"/>
      <c r="AC28" s="15">
        <v>1.58</v>
      </c>
      <c r="AD28"/>
    </row>
    <row r="29" spans="1:30" ht="12.75">
      <c r="A29" s="5"/>
      <c r="B29" s="9" t="s">
        <v>82</v>
      </c>
      <c r="C29" s="33"/>
      <c r="D29" s="34">
        <v>0.1</v>
      </c>
      <c r="E29" s="34"/>
      <c r="F29" s="34"/>
      <c r="G29" s="34"/>
      <c r="H29" s="34"/>
      <c r="I29" s="34"/>
      <c r="J29" s="34"/>
      <c r="K29" s="34"/>
      <c r="L29" s="34"/>
      <c r="M29" s="34"/>
      <c r="N29" s="34"/>
      <c r="O29" s="34">
        <v>0.03</v>
      </c>
      <c r="P29" s="34"/>
      <c r="Q29" s="34"/>
      <c r="R29" s="34"/>
      <c r="S29" s="34"/>
      <c r="T29" s="34"/>
      <c r="U29" s="34"/>
      <c r="V29" s="34"/>
      <c r="W29" s="34"/>
      <c r="X29" s="34"/>
      <c r="Y29" s="34">
        <v>0.4</v>
      </c>
      <c r="Z29" s="34"/>
      <c r="AA29" s="34"/>
      <c r="AB29" s="34"/>
      <c r="AC29" s="15">
        <v>0.53</v>
      </c>
      <c r="AD29"/>
    </row>
    <row r="30" spans="1:30" ht="12.75">
      <c r="A30" s="5"/>
      <c r="B30" s="9" t="s">
        <v>66</v>
      </c>
      <c r="C30" s="33"/>
      <c r="D30" s="34"/>
      <c r="E30" s="34"/>
      <c r="F30" s="34"/>
      <c r="G30" s="34"/>
      <c r="H30" s="34"/>
      <c r="I30" s="34"/>
      <c r="J30" s="34"/>
      <c r="K30" s="34"/>
      <c r="L30" s="34"/>
      <c r="M30" s="34"/>
      <c r="N30" s="34"/>
      <c r="O30" s="34"/>
      <c r="P30" s="34"/>
      <c r="Q30" s="34"/>
      <c r="R30" s="34"/>
      <c r="S30" s="34"/>
      <c r="T30" s="34"/>
      <c r="U30" s="34"/>
      <c r="V30" s="34"/>
      <c r="W30" s="34"/>
      <c r="X30" s="34"/>
      <c r="Y30" s="34"/>
      <c r="Z30" s="34">
        <v>0.25</v>
      </c>
      <c r="AA30" s="34"/>
      <c r="AB30" s="34"/>
      <c r="AC30" s="15">
        <v>0.25</v>
      </c>
      <c r="AD30"/>
    </row>
    <row r="31" spans="1:30" ht="12.75">
      <c r="A31" s="5"/>
      <c r="B31" s="9" t="s">
        <v>65</v>
      </c>
      <c r="C31" s="33">
        <v>0.25</v>
      </c>
      <c r="D31" s="34"/>
      <c r="E31" s="34"/>
      <c r="F31" s="34"/>
      <c r="G31" s="34"/>
      <c r="H31" s="34"/>
      <c r="I31" s="34">
        <v>1.1</v>
      </c>
      <c r="J31" s="34"/>
      <c r="K31" s="34"/>
      <c r="L31" s="34"/>
      <c r="M31" s="34"/>
      <c r="N31" s="34"/>
      <c r="O31" s="34">
        <v>0.05</v>
      </c>
      <c r="P31" s="34"/>
      <c r="Q31" s="34"/>
      <c r="R31" s="34"/>
      <c r="S31" s="34"/>
      <c r="T31" s="34"/>
      <c r="U31" s="34"/>
      <c r="V31" s="34">
        <v>0.1</v>
      </c>
      <c r="W31" s="34"/>
      <c r="X31" s="34"/>
      <c r="Y31" s="34"/>
      <c r="Z31" s="34">
        <v>0.2</v>
      </c>
      <c r="AA31" s="34"/>
      <c r="AB31" s="34"/>
      <c r="AC31" s="15">
        <v>1.7000000000000002</v>
      </c>
      <c r="AD31"/>
    </row>
    <row r="32" spans="1:30" ht="12.75">
      <c r="A32" s="5"/>
      <c r="B32" s="9" t="s">
        <v>50</v>
      </c>
      <c r="C32" s="33">
        <v>0.30000000000000004</v>
      </c>
      <c r="D32" s="34">
        <v>0.4</v>
      </c>
      <c r="E32" s="34"/>
      <c r="F32" s="34"/>
      <c r="G32" s="34"/>
      <c r="H32" s="34"/>
      <c r="I32" s="34"/>
      <c r="J32" s="34"/>
      <c r="K32" s="34"/>
      <c r="L32" s="34"/>
      <c r="M32" s="34"/>
      <c r="N32" s="34"/>
      <c r="O32" s="34">
        <v>0.27</v>
      </c>
      <c r="P32" s="34"/>
      <c r="Q32" s="34"/>
      <c r="R32" s="34"/>
      <c r="S32" s="34"/>
      <c r="T32" s="34"/>
      <c r="U32" s="34"/>
      <c r="V32" s="34">
        <v>0.55</v>
      </c>
      <c r="W32" s="34"/>
      <c r="X32" s="34">
        <v>0.2</v>
      </c>
      <c r="Y32" s="34">
        <v>0.15000000000000002</v>
      </c>
      <c r="Z32" s="34">
        <v>0.6</v>
      </c>
      <c r="AA32" s="34"/>
      <c r="AB32" s="34"/>
      <c r="AC32" s="15">
        <v>2.47</v>
      </c>
      <c r="AD32"/>
    </row>
    <row r="33" spans="1:30" ht="12.75">
      <c r="A33" s="5"/>
      <c r="B33" s="9" t="s">
        <v>52</v>
      </c>
      <c r="C33" s="33">
        <v>0.30000000000000004</v>
      </c>
      <c r="D33" s="34"/>
      <c r="E33" s="34"/>
      <c r="F33" s="34">
        <v>0.05</v>
      </c>
      <c r="G33" s="34"/>
      <c r="H33" s="34"/>
      <c r="I33" s="34"/>
      <c r="J33" s="34"/>
      <c r="K33" s="34"/>
      <c r="L33" s="34"/>
      <c r="M33" s="34"/>
      <c r="N33" s="34"/>
      <c r="O33" s="34">
        <v>0.16</v>
      </c>
      <c r="P33" s="34"/>
      <c r="Q33" s="34"/>
      <c r="R33" s="34"/>
      <c r="S33" s="34"/>
      <c r="T33" s="34">
        <v>0.1</v>
      </c>
      <c r="U33" s="34"/>
      <c r="V33" s="34"/>
      <c r="W33" s="34"/>
      <c r="X33" s="34">
        <v>0.85</v>
      </c>
      <c r="Y33" s="34">
        <v>0.15</v>
      </c>
      <c r="Z33" s="34">
        <v>0.2</v>
      </c>
      <c r="AA33" s="34"/>
      <c r="AB33" s="34"/>
      <c r="AC33" s="15">
        <v>1.8099999999999998</v>
      </c>
      <c r="AD33"/>
    </row>
    <row r="34" spans="1:30" ht="12.75">
      <c r="A34" s="5"/>
      <c r="B34" s="9" t="s">
        <v>101</v>
      </c>
      <c r="C34" s="33">
        <v>0.05</v>
      </c>
      <c r="D34" s="34"/>
      <c r="E34" s="34"/>
      <c r="F34" s="34"/>
      <c r="G34" s="34"/>
      <c r="H34" s="34">
        <v>0.1</v>
      </c>
      <c r="I34" s="34"/>
      <c r="J34" s="34"/>
      <c r="K34" s="34"/>
      <c r="L34" s="34"/>
      <c r="M34" s="34"/>
      <c r="N34" s="34"/>
      <c r="O34" s="34">
        <v>0.05</v>
      </c>
      <c r="P34" s="34"/>
      <c r="Q34" s="34"/>
      <c r="R34" s="34"/>
      <c r="S34" s="34"/>
      <c r="T34" s="34"/>
      <c r="U34" s="34"/>
      <c r="V34" s="34"/>
      <c r="W34" s="34"/>
      <c r="X34" s="34">
        <v>0.2</v>
      </c>
      <c r="Y34" s="34"/>
      <c r="Z34" s="34"/>
      <c r="AA34" s="34"/>
      <c r="AB34" s="34"/>
      <c r="AC34" s="15">
        <v>0.4</v>
      </c>
      <c r="AD34"/>
    </row>
    <row r="35" spans="1:30" ht="12.75">
      <c r="A35" s="5"/>
      <c r="B35" s="9" t="s">
        <v>58</v>
      </c>
      <c r="C35" s="33">
        <v>0.2</v>
      </c>
      <c r="D35" s="34">
        <v>0.45</v>
      </c>
      <c r="E35" s="34"/>
      <c r="F35" s="34"/>
      <c r="G35" s="34"/>
      <c r="H35" s="34"/>
      <c r="I35" s="34"/>
      <c r="J35" s="34">
        <v>1</v>
      </c>
      <c r="K35" s="34"/>
      <c r="L35" s="34"/>
      <c r="M35" s="34"/>
      <c r="N35" s="34"/>
      <c r="O35" s="34">
        <v>0.06</v>
      </c>
      <c r="P35" s="34"/>
      <c r="Q35" s="34"/>
      <c r="R35" s="34"/>
      <c r="S35" s="34"/>
      <c r="T35" s="34"/>
      <c r="U35" s="34"/>
      <c r="V35" s="34">
        <v>0.2</v>
      </c>
      <c r="W35" s="34"/>
      <c r="X35" s="34"/>
      <c r="Y35" s="34"/>
      <c r="Z35" s="34"/>
      <c r="AA35" s="34"/>
      <c r="AB35" s="34"/>
      <c r="AC35" s="15">
        <v>1.91</v>
      </c>
      <c r="AD35"/>
    </row>
    <row r="36" spans="1:30" ht="12.75">
      <c r="A36" s="5"/>
      <c r="B36" s="9" t="s">
        <v>160</v>
      </c>
      <c r="C36" s="33"/>
      <c r="D36" s="34"/>
      <c r="E36" s="34"/>
      <c r="F36" s="34"/>
      <c r="G36" s="34">
        <v>0.1</v>
      </c>
      <c r="H36" s="34"/>
      <c r="I36" s="34"/>
      <c r="J36" s="34"/>
      <c r="K36" s="34"/>
      <c r="L36" s="34"/>
      <c r="M36" s="34"/>
      <c r="N36" s="34"/>
      <c r="O36" s="34"/>
      <c r="P36" s="34"/>
      <c r="Q36" s="34"/>
      <c r="R36" s="34"/>
      <c r="S36" s="34"/>
      <c r="T36" s="34">
        <v>0.3</v>
      </c>
      <c r="U36" s="34"/>
      <c r="V36" s="34">
        <v>0.25</v>
      </c>
      <c r="W36" s="34"/>
      <c r="X36" s="34"/>
      <c r="Y36" s="34"/>
      <c r="Z36" s="34"/>
      <c r="AA36" s="34"/>
      <c r="AB36" s="34"/>
      <c r="AC36" s="15">
        <v>0.65</v>
      </c>
      <c r="AD36"/>
    </row>
    <row r="37" spans="1:30" ht="12.75">
      <c r="A37" s="5"/>
      <c r="B37" s="9" t="s">
        <v>161</v>
      </c>
      <c r="C37" s="33"/>
      <c r="D37" s="34"/>
      <c r="E37" s="34"/>
      <c r="F37" s="34"/>
      <c r="G37" s="34"/>
      <c r="H37" s="34"/>
      <c r="I37" s="34"/>
      <c r="J37" s="34"/>
      <c r="K37" s="34"/>
      <c r="L37" s="34"/>
      <c r="M37" s="34"/>
      <c r="N37" s="34"/>
      <c r="O37" s="34">
        <v>0.02</v>
      </c>
      <c r="P37" s="34"/>
      <c r="Q37" s="34"/>
      <c r="R37" s="34"/>
      <c r="S37" s="34"/>
      <c r="T37" s="34"/>
      <c r="U37" s="34"/>
      <c r="V37" s="34"/>
      <c r="W37" s="34"/>
      <c r="X37" s="34"/>
      <c r="Y37" s="34">
        <v>0.1</v>
      </c>
      <c r="Z37" s="34"/>
      <c r="AA37" s="34"/>
      <c r="AB37" s="34"/>
      <c r="AC37" s="15">
        <v>0.12000000000000001</v>
      </c>
      <c r="AD37"/>
    </row>
    <row r="38" spans="1:30" ht="12.75">
      <c r="A38" s="5"/>
      <c r="B38" s="9" t="s">
        <v>59</v>
      </c>
      <c r="C38" s="33">
        <v>0.7</v>
      </c>
      <c r="D38" s="34"/>
      <c r="E38" s="34"/>
      <c r="F38" s="34">
        <v>0.1</v>
      </c>
      <c r="G38" s="34"/>
      <c r="H38" s="34"/>
      <c r="I38" s="34"/>
      <c r="J38" s="34"/>
      <c r="K38" s="34"/>
      <c r="L38" s="34"/>
      <c r="M38" s="34"/>
      <c r="N38" s="34"/>
      <c r="O38" s="34">
        <v>0.16</v>
      </c>
      <c r="P38" s="34"/>
      <c r="Q38" s="34"/>
      <c r="R38" s="34">
        <v>0.1</v>
      </c>
      <c r="S38" s="34"/>
      <c r="T38" s="34">
        <v>0.25</v>
      </c>
      <c r="U38" s="34"/>
      <c r="V38" s="34"/>
      <c r="W38" s="34">
        <v>0.2</v>
      </c>
      <c r="X38" s="34">
        <v>0.3</v>
      </c>
      <c r="Y38" s="34"/>
      <c r="Z38" s="34">
        <v>0.2</v>
      </c>
      <c r="AA38" s="34"/>
      <c r="AB38" s="34"/>
      <c r="AC38" s="15">
        <v>2.0100000000000002</v>
      </c>
      <c r="AD38"/>
    </row>
    <row r="39" spans="1:30" ht="12.75">
      <c r="A39" s="5"/>
      <c r="B39" s="9" t="s">
        <v>163</v>
      </c>
      <c r="C39" s="33">
        <v>0.2</v>
      </c>
      <c r="D39" s="34"/>
      <c r="E39" s="34"/>
      <c r="F39" s="34"/>
      <c r="G39" s="34"/>
      <c r="H39" s="34"/>
      <c r="I39" s="34"/>
      <c r="J39" s="34"/>
      <c r="K39" s="34"/>
      <c r="L39" s="34"/>
      <c r="M39" s="34"/>
      <c r="N39" s="34"/>
      <c r="O39" s="34">
        <v>0.12</v>
      </c>
      <c r="P39" s="34"/>
      <c r="Q39" s="34"/>
      <c r="R39" s="34"/>
      <c r="S39" s="34"/>
      <c r="T39" s="34"/>
      <c r="U39" s="34"/>
      <c r="V39" s="34"/>
      <c r="W39" s="34"/>
      <c r="X39" s="34">
        <v>0.5</v>
      </c>
      <c r="Y39" s="34"/>
      <c r="Z39" s="34">
        <v>2.25</v>
      </c>
      <c r="AA39" s="34">
        <v>1</v>
      </c>
      <c r="AB39" s="34"/>
      <c r="AC39" s="15">
        <v>4.07</v>
      </c>
      <c r="AD39"/>
    </row>
    <row r="40" spans="1:30" ht="12.75">
      <c r="A40" s="5"/>
      <c r="B40" s="9" t="s">
        <v>63</v>
      </c>
      <c r="C40" s="33">
        <v>0.1</v>
      </c>
      <c r="D40" s="34"/>
      <c r="E40" s="34"/>
      <c r="F40" s="34"/>
      <c r="G40" s="34"/>
      <c r="H40" s="34"/>
      <c r="I40" s="34"/>
      <c r="J40" s="34"/>
      <c r="K40" s="34"/>
      <c r="L40" s="34"/>
      <c r="M40" s="34"/>
      <c r="N40" s="34"/>
      <c r="O40" s="34">
        <v>0.5</v>
      </c>
      <c r="P40" s="34"/>
      <c r="Q40" s="34"/>
      <c r="R40" s="34"/>
      <c r="S40" s="34"/>
      <c r="T40" s="34"/>
      <c r="U40" s="34"/>
      <c r="V40" s="34">
        <v>0.2</v>
      </c>
      <c r="W40" s="34"/>
      <c r="X40" s="34">
        <v>0.45</v>
      </c>
      <c r="Y40" s="34"/>
      <c r="Z40" s="34">
        <v>0.6</v>
      </c>
      <c r="AA40" s="34"/>
      <c r="AB40" s="34"/>
      <c r="AC40" s="15">
        <v>1.85</v>
      </c>
      <c r="AD40"/>
    </row>
    <row r="41" spans="1:30" ht="12.75">
      <c r="A41" s="5"/>
      <c r="B41" s="29" t="s">
        <v>366</v>
      </c>
      <c r="C41" s="33"/>
      <c r="D41" s="34"/>
      <c r="E41" s="34"/>
      <c r="F41" s="34"/>
      <c r="G41" s="34"/>
      <c r="H41" s="34"/>
      <c r="I41" s="34"/>
      <c r="J41" s="34"/>
      <c r="K41" s="34"/>
      <c r="L41" s="34"/>
      <c r="M41" s="34"/>
      <c r="N41" s="34"/>
      <c r="O41" s="34"/>
      <c r="P41" s="34"/>
      <c r="Q41" s="34"/>
      <c r="R41" s="34"/>
      <c r="S41" s="34"/>
      <c r="T41" s="34"/>
      <c r="U41" s="34"/>
      <c r="V41" s="34"/>
      <c r="W41" s="34"/>
      <c r="X41" s="34"/>
      <c r="Y41" s="34"/>
      <c r="Z41" s="34">
        <v>1.9</v>
      </c>
      <c r="AA41" s="34"/>
      <c r="AB41" s="34"/>
      <c r="AC41" s="15">
        <v>1.9</v>
      </c>
      <c r="AD41"/>
    </row>
    <row r="42" spans="1:31" s="18" customFormat="1" ht="12.75">
      <c r="A42" s="5"/>
      <c r="B42" s="29" t="s">
        <v>395</v>
      </c>
      <c r="C42" s="33">
        <v>0.1</v>
      </c>
      <c r="D42" s="34"/>
      <c r="E42" s="34"/>
      <c r="F42" s="34"/>
      <c r="G42" s="34"/>
      <c r="H42" s="34"/>
      <c r="I42" s="34"/>
      <c r="J42" s="34"/>
      <c r="K42" s="34"/>
      <c r="L42" s="34"/>
      <c r="M42" s="34"/>
      <c r="N42" s="34"/>
      <c r="O42" s="34">
        <v>0.2</v>
      </c>
      <c r="P42" s="34"/>
      <c r="Q42" s="34"/>
      <c r="R42" s="34"/>
      <c r="S42" s="34"/>
      <c r="T42" s="34"/>
      <c r="U42" s="34"/>
      <c r="V42" s="34"/>
      <c r="W42" s="34"/>
      <c r="X42" s="34">
        <v>1.05</v>
      </c>
      <c r="Y42" s="34"/>
      <c r="Z42" s="34"/>
      <c r="AA42" s="34">
        <v>1.05</v>
      </c>
      <c r="AB42" s="34"/>
      <c r="AC42" s="15">
        <v>2.4000000000000004</v>
      </c>
      <c r="AD42"/>
      <c r="AE42"/>
    </row>
    <row r="43" spans="1:30" ht="12.75">
      <c r="A43" s="5"/>
      <c r="B43" s="29" t="s">
        <v>515</v>
      </c>
      <c r="C43" s="33"/>
      <c r="D43" s="34"/>
      <c r="E43" s="34"/>
      <c r="F43" s="34"/>
      <c r="G43" s="34"/>
      <c r="H43" s="34"/>
      <c r="I43" s="34"/>
      <c r="J43" s="34"/>
      <c r="K43" s="34"/>
      <c r="L43" s="34"/>
      <c r="M43" s="34"/>
      <c r="N43" s="34"/>
      <c r="O43" s="34">
        <v>0.045</v>
      </c>
      <c r="P43" s="34"/>
      <c r="Q43" s="34"/>
      <c r="R43" s="34"/>
      <c r="S43" s="34"/>
      <c r="T43" s="34"/>
      <c r="U43" s="34"/>
      <c r="V43" s="34"/>
      <c r="W43" s="34"/>
      <c r="X43" s="34"/>
      <c r="Y43" s="34"/>
      <c r="Z43" s="34"/>
      <c r="AA43" s="34">
        <v>0.6</v>
      </c>
      <c r="AB43" s="34"/>
      <c r="AC43" s="15">
        <v>0.645</v>
      </c>
      <c r="AD43"/>
    </row>
    <row r="44" spans="1:30" ht="12.75">
      <c r="A44" s="5"/>
      <c r="B44" s="29" t="s">
        <v>601</v>
      </c>
      <c r="C44" s="33">
        <v>0.45</v>
      </c>
      <c r="D44" s="34"/>
      <c r="E44" s="34"/>
      <c r="F44" s="34"/>
      <c r="G44" s="34"/>
      <c r="H44" s="34"/>
      <c r="I44" s="34"/>
      <c r="J44" s="34"/>
      <c r="K44" s="34"/>
      <c r="L44" s="34"/>
      <c r="M44" s="34"/>
      <c r="N44" s="34"/>
      <c r="O44" s="34"/>
      <c r="P44" s="34"/>
      <c r="Q44" s="34"/>
      <c r="R44" s="34"/>
      <c r="S44" s="34"/>
      <c r="T44" s="34"/>
      <c r="U44" s="34"/>
      <c r="V44" s="34"/>
      <c r="W44" s="34"/>
      <c r="X44" s="34"/>
      <c r="Y44" s="34">
        <v>0.4</v>
      </c>
      <c r="Z44" s="34">
        <v>0.1</v>
      </c>
      <c r="AA44" s="34"/>
      <c r="AB44" s="34"/>
      <c r="AC44" s="15">
        <v>0.9500000000000001</v>
      </c>
      <c r="AD44"/>
    </row>
    <row r="45" spans="1:30" ht="12.75">
      <c r="A45" s="5"/>
      <c r="B45" s="29" t="s">
        <v>529</v>
      </c>
      <c r="C45" s="33"/>
      <c r="D45" s="34">
        <v>0.15</v>
      </c>
      <c r="E45" s="34"/>
      <c r="F45" s="34">
        <v>0.05</v>
      </c>
      <c r="G45" s="34"/>
      <c r="H45" s="34"/>
      <c r="I45" s="34"/>
      <c r="J45" s="34"/>
      <c r="K45" s="34"/>
      <c r="L45" s="34"/>
      <c r="M45" s="34"/>
      <c r="N45" s="34"/>
      <c r="O45" s="34">
        <v>0.03</v>
      </c>
      <c r="P45" s="34"/>
      <c r="Q45" s="34"/>
      <c r="R45" s="34"/>
      <c r="S45" s="34"/>
      <c r="T45" s="34"/>
      <c r="U45" s="34"/>
      <c r="V45" s="34"/>
      <c r="W45" s="34"/>
      <c r="X45" s="34">
        <v>0.2</v>
      </c>
      <c r="Y45" s="34"/>
      <c r="Z45" s="34">
        <v>0.2</v>
      </c>
      <c r="AA45" s="34"/>
      <c r="AB45" s="34"/>
      <c r="AC45" s="15">
        <v>0.6300000000000001</v>
      </c>
      <c r="AD45"/>
    </row>
    <row r="46" spans="1:30" ht="12.75">
      <c r="A46" s="5"/>
      <c r="B46" s="29" t="s">
        <v>614</v>
      </c>
      <c r="C46" s="33"/>
      <c r="D46" s="34"/>
      <c r="E46" s="34"/>
      <c r="F46" s="34"/>
      <c r="G46" s="34"/>
      <c r="H46" s="34"/>
      <c r="I46" s="34"/>
      <c r="J46" s="34"/>
      <c r="K46" s="34"/>
      <c r="L46" s="34"/>
      <c r="M46" s="34"/>
      <c r="N46" s="34"/>
      <c r="O46" s="34">
        <v>0.06</v>
      </c>
      <c r="P46" s="34"/>
      <c r="Q46" s="34"/>
      <c r="R46" s="34"/>
      <c r="S46" s="34"/>
      <c r="T46" s="34"/>
      <c r="U46" s="34"/>
      <c r="V46" s="34">
        <v>0.1</v>
      </c>
      <c r="W46" s="34"/>
      <c r="X46" s="34">
        <v>0.25</v>
      </c>
      <c r="Y46" s="34">
        <v>0.4</v>
      </c>
      <c r="Z46" s="34">
        <v>0.5</v>
      </c>
      <c r="AA46" s="34"/>
      <c r="AB46" s="34"/>
      <c r="AC46" s="15">
        <v>1.31</v>
      </c>
      <c r="AD46"/>
    </row>
    <row r="47" spans="1:30" ht="12.75">
      <c r="A47" s="5"/>
      <c r="B47" s="29" t="s">
        <v>629</v>
      </c>
      <c r="C47" s="33"/>
      <c r="D47" s="34"/>
      <c r="E47" s="34"/>
      <c r="F47" s="34"/>
      <c r="G47" s="34"/>
      <c r="H47" s="34"/>
      <c r="I47" s="34"/>
      <c r="J47" s="34"/>
      <c r="K47" s="34"/>
      <c r="L47" s="34"/>
      <c r="M47" s="34"/>
      <c r="N47" s="34"/>
      <c r="O47" s="34"/>
      <c r="P47" s="34"/>
      <c r="Q47" s="34"/>
      <c r="R47" s="34"/>
      <c r="S47" s="34"/>
      <c r="T47" s="34"/>
      <c r="U47" s="34"/>
      <c r="V47" s="34">
        <v>0.35</v>
      </c>
      <c r="W47" s="34"/>
      <c r="X47" s="34"/>
      <c r="Y47" s="34"/>
      <c r="Z47" s="34">
        <v>0.1</v>
      </c>
      <c r="AA47" s="34"/>
      <c r="AB47" s="34"/>
      <c r="AC47" s="15">
        <v>0.44999999999999996</v>
      </c>
      <c r="AD47"/>
    </row>
    <row r="48" spans="1:30" ht="12.75">
      <c r="A48" s="19" t="s">
        <v>70</v>
      </c>
      <c r="B48" s="20"/>
      <c r="C48" s="21">
        <v>3.250000000000001</v>
      </c>
      <c r="D48" s="22">
        <v>1.7</v>
      </c>
      <c r="E48" s="22"/>
      <c r="F48" s="22">
        <v>0.2</v>
      </c>
      <c r="G48" s="22">
        <v>0.1</v>
      </c>
      <c r="H48" s="22">
        <v>0.1</v>
      </c>
      <c r="I48" s="22">
        <v>1.1</v>
      </c>
      <c r="J48" s="22">
        <v>1</v>
      </c>
      <c r="K48" s="22"/>
      <c r="L48" s="22"/>
      <c r="M48" s="22"/>
      <c r="N48" s="22"/>
      <c r="O48" s="22">
        <v>2.265</v>
      </c>
      <c r="P48" s="22">
        <v>0.2</v>
      </c>
      <c r="Q48" s="22"/>
      <c r="R48" s="22">
        <v>0.1</v>
      </c>
      <c r="S48" s="22">
        <v>0.1</v>
      </c>
      <c r="T48" s="22">
        <v>2.9</v>
      </c>
      <c r="U48" s="22"/>
      <c r="V48" s="22">
        <v>2.9500000000000006</v>
      </c>
      <c r="W48" s="22">
        <v>0.5</v>
      </c>
      <c r="X48" s="22">
        <v>6.050000000000001</v>
      </c>
      <c r="Y48" s="22">
        <v>2.4499999999999997</v>
      </c>
      <c r="Z48" s="22">
        <v>9.2</v>
      </c>
      <c r="AA48" s="22">
        <v>2.65</v>
      </c>
      <c r="AB48" s="22"/>
      <c r="AC48" s="16">
        <v>36.81500000000001</v>
      </c>
      <c r="AD48"/>
    </row>
    <row r="49" spans="1:30" ht="12.75">
      <c r="A49" s="37" t="s">
        <v>9</v>
      </c>
      <c r="B49" s="38"/>
      <c r="C49" s="35">
        <v>9.224999999999998</v>
      </c>
      <c r="D49" s="36">
        <v>5.3500000000000005</v>
      </c>
      <c r="E49" s="36">
        <v>0.25</v>
      </c>
      <c r="F49" s="36">
        <v>2.1999999999999997</v>
      </c>
      <c r="G49" s="36">
        <v>1.35</v>
      </c>
      <c r="H49" s="36">
        <v>3.85</v>
      </c>
      <c r="I49" s="36">
        <v>1.25</v>
      </c>
      <c r="J49" s="36">
        <v>4.45</v>
      </c>
      <c r="K49" s="36">
        <v>0.625</v>
      </c>
      <c r="L49" s="36">
        <v>0.75</v>
      </c>
      <c r="M49" s="36">
        <v>0.25</v>
      </c>
      <c r="N49" s="36">
        <v>0.65</v>
      </c>
      <c r="O49" s="36">
        <v>3.5550000000000006</v>
      </c>
      <c r="P49" s="36">
        <v>1.8499999999999999</v>
      </c>
      <c r="Q49" s="36">
        <v>1</v>
      </c>
      <c r="R49" s="36">
        <v>4.475</v>
      </c>
      <c r="S49" s="36">
        <v>2.5500000000000003</v>
      </c>
      <c r="T49" s="36">
        <v>7.699999999999999</v>
      </c>
      <c r="U49" s="36">
        <v>1.6</v>
      </c>
      <c r="V49" s="36">
        <v>6.159999999999999</v>
      </c>
      <c r="W49" s="36">
        <v>1.45</v>
      </c>
      <c r="X49" s="36">
        <v>8.85</v>
      </c>
      <c r="Y49" s="36">
        <v>6.9</v>
      </c>
      <c r="Z49" s="36">
        <v>14.019999999999996</v>
      </c>
      <c r="AA49" s="36">
        <v>2.65</v>
      </c>
      <c r="AB49" s="36">
        <v>1.25</v>
      </c>
      <c r="AC49" s="17">
        <v>94.21000000000002</v>
      </c>
      <c r="AD49"/>
    </row>
    <row r="50" ht="12.75">
      <c r="AD50"/>
    </row>
    <row r="51" ht="12.75">
      <c r="AD51"/>
    </row>
    <row r="52" ht="12.75">
      <c r="AD52"/>
    </row>
    <row r="53" ht="12.75">
      <c r="AD53"/>
    </row>
    <row r="54" ht="12.75">
      <c r="AD54"/>
    </row>
    <row r="55" ht="12.75">
      <c r="AD55"/>
    </row>
  </sheetData>
  <sheetProtection/>
  <printOptions horizontalCentered="1"/>
  <pageMargins left="0.46" right="0.35" top="0.82" bottom="0.34" header="0.39" footer="0.23"/>
  <pageSetup fitToHeight="1" fitToWidth="1" horizontalDpi="600" verticalDpi="600" orientation="landscape" scale="70" r:id="rId1"/>
  <headerFooter>
    <oddHeader>&amp;C&amp;"Arial,Bold"&amp;14&amp;F
&amp;A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3:N49"/>
  <sheetViews>
    <sheetView view="pageBreakPreview" zoomScale="120" zoomScaleSheetLayoutView="12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P29" sqref="P29"/>
    </sheetView>
  </sheetViews>
  <sheetFormatPr defaultColWidth="9.140625" defaultRowHeight="12.75"/>
  <cols>
    <col min="1" max="1" width="11.140625" style="0" customWidth="1"/>
    <col min="2" max="2" width="14.00390625" style="0" customWidth="1"/>
    <col min="3" max="13" width="6.28125" style="0" customWidth="1"/>
    <col min="14" max="14" width="6.8515625" style="18" customWidth="1"/>
    <col min="15" max="15" width="12.00390625" style="0" bestFit="1" customWidth="1"/>
    <col min="16" max="16" width="8.421875" style="0" bestFit="1"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4" ht="25.5">
      <c r="A3" s="6" t="s">
        <v>303</v>
      </c>
      <c r="B3" s="3"/>
      <c r="C3" s="30" t="s">
        <v>6</v>
      </c>
      <c r="D3" s="3"/>
      <c r="E3" s="3"/>
      <c r="F3" s="3"/>
      <c r="G3" s="3"/>
      <c r="H3" s="3"/>
      <c r="I3" s="3"/>
      <c r="J3" s="3"/>
      <c r="K3" s="3"/>
      <c r="L3" s="3"/>
      <c r="M3" s="3"/>
      <c r="N3" s="4"/>
    </row>
    <row r="4" spans="1:14" ht="26.25" customHeight="1">
      <c r="A4" s="23" t="s">
        <v>4</v>
      </c>
      <c r="B4" s="24" t="s">
        <v>5</v>
      </c>
      <c r="C4" s="25" t="s">
        <v>14</v>
      </c>
      <c r="D4" s="26" t="s">
        <v>27</v>
      </c>
      <c r="E4" s="26" t="s">
        <v>22</v>
      </c>
      <c r="F4" s="26" t="s">
        <v>84</v>
      </c>
      <c r="G4" s="26" t="s">
        <v>42</v>
      </c>
      <c r="H4" s="26" t="s">
        <v>45</v>
      </c>
      <c r="I4" s="26" t="s">
        <v>109</v>
      </c>
      <c r="J4" s="26" t="s">
        <v>504</v>
      </c>
      <c r="K4" s="26" t="s">
        <v>79</v>
      </c>
      <c r="L4" s="26" t="s">
        <v>505</v>
      </c>
      <c r="M4" s="26" t="s">
        <v>507</v>
      </c>
      <c r="N4" s="7" t="s">
        <v>9</v>
      </c>
    </row>
    <row r="5" spans="1:14" ht="12.75">
      <c r="A5" s="2" t="s">
        <v>12</v>
      </c>
      <c r="B5" s="8" t="s">
        <v>128</v>
      </c>
      <c r="C5" s="31">
        <v>0.015</v>
      </c>
      <c r="D5" s="32"/>
      <c r="E5" s="32"/>
      <c r="F5" s="32"/>
      <c r="G5" s="32"/>
      <c r="H5" s="32"/>
      <c r="I5" s="32"/>
      <c r="J5" s="32"/>
      <c r="K5" s="32"/>
      <c r="L5" s="32"/>
      <c r="M5" s="32"/>
      <c r="N5" s="14">
        <v>0.015</v>
      </c>
    </row>
    <row r="6" spans="1:14" ht="12.75">
      <c r="A6" s="5"/>
      <c r="B6" s="9" t="s">
        <v>13</v>
      </c>
      <c r="C6" s="33">
        <v>0.5</v>
      </c>
      <c r="D6" s="34"/>
      <c r="E6" s="34"/>
      <c r="F6" s="34">
        <v>0.43000000000000005</v>
      </c>
      <c r="G6" s="34"/>
      <c r="H6" s="34"/>
      <c r="I6" s="34"/>
      <c r="J6" s="34"/>
      <c r="K6" s="34"/>
      <c r="L6" s="34"/>
      <c r="M6" s="34"/>
      <c r="N6" s="15">
        <v>0.93</v>
      </c>
    </row>
    <row r="7" spans="1:14" ht="12.75">
      <c r="A7" s="5"/>
      <c r="B7" s="9" t="s">
        <v>73</v>
      </c>
      <c r="C7" s="33">
        <v>0.02</v>
      </c>
      <c r="D7" s="34"/>
      <c r="E7" s="34"/>
      <c r="F7" s="34"/>
      <c r="G7" s="34"/>
      <c r="H7" s="34"/>
      <c r="I7" s="34"/>
      <c r="J7" s="34"/>
      <c r="K7" s="34"/>
      <c r="L7" s="34"/>
      <c r="M7" s="34"/>
      <c r="N7" s="15">
        <v>0.02</v>
      </c>
    </row>
    <row r="8" spans="1:14" ht="12.75">
      <c r="A8" s="5"/>
      <c r="B8" s="9" t="s">
        <v>16</v>
      </c>
      <c r="C8" s="33">
        <v>0.5</v>
      </c>
      <c r="D8" s="34"/>
      <c r="E8" s="34">
        <v>0.74</v>
      </c>
      <c r="F8" s="34">
        <v>0.75</v>
      </c>
      <c r="G8" s="34"/>
      <c r="H8" s="34"/>
      <c r="I8" s="34"/>
      <c r="J8" s="34"/>
      <c r="K8" s="34">
        <v>0.15</v>
      </c>
      <c r="L8" s="34"/>
      <c r="M8" s="34"/>
      <c r="N8" s="15">
        <v>2.14</v>
      </c>
    </row>
    <row r="9" spans="1:14" ht="12.75">
      <c r="A9" s="5"/>
      <c r="B9" s="9" t="s">
        <v>88</v>
      </c>
      <c r="C9" s="33">
        <v>0.1</v>
      </c>
      <c r="D9" s="34"/>
      <c r="E9" s="34">
        <v>0.39999999999999997</v>
      </c>
      <c r="F9" s="34"/>
      <c r="G9" s="34"/>
      <c r="H9" s="34"/>
      <c r="I9" s="34"/>
      <c r="J9" s="34"/>
      <c r="K9" s="34"/>
      <c r="L9" s="34"/>
      <c r="M9" s="34"/>
      <c r="N9" s="15">
        <v>0.5</v>
      </c>
    </row>
    <row r="10" spans="1:14" ht="12.75">
      <c r="A10" s="5"/>
      <c r="B10" s="9" t="s">
        <v>19</v>
      </c>
      <c r="C10" s="33">
        <v>0.8000000000000002</v>
      </c>
      <c r="D10" s="34"/>
      <c r="E10" s="34">
        <v>1.1400000000000001</v>
      </c>
      <c r="F10" s="34">
        <v>0.5</v>
      </c>
      <c r="G10" s="34"/>
      <c r="H10" s="34"/>
      <c r="I10" s="34"/>
      <c r="J10" s="34"/>
      <c r="K10" s="34"/>
      <c r="L10" s="34"/>
      <c r="M10" s="34"/>
      <c r="N10" s="15">
        <v>2.4400000000000004</v>
      </c>
    </row>
    <row r="11" spans="1:14" ht="12.75">
      <c r="A11" s="5"/>
      <c r="B11" s="9" t="s">
        <v>134</v>
      </c>
      <c r="C11" s="33">
        <v>0.615</v>
      </c>
      <c r="D11" s="34">
        <v>0.3</v>
      </c>
      <c r="E11" s="34"/>
      <c r="F11" s="34"/>
      <c r="G11" s="34"/>
      <c r="H11" s="34"/>
      <c r="I11" s="34"/>
      <c r="J11" s="34"/>
      <c r="K11" s="34"/>
      <c r="L11" s="34"/>
      <c r="M11" s="34"/>
      <c r="N11" s="15">
        <v>0.915</v>
      </c>
    </row>
    <row r="12" spans="1:14" ht="12.75">
      <c r="A12" s="5"/>
      <c r="B12" s="9" t="s">
        <v>137</v>
      </c>
      <c r="C12" s="33">
        <v>0.6000000000000001</v>
      </c>
      <c r="D12" s="34"/>
      <c r="E12" s="34">
        <v>0.5</v>
      </c>
      <c r="F12" s="34">
        <v>0.4</v>
      </c>
      <c r="G12" s="34"/>
      <c r="H12" s="34"/>
      <c r="I12" s="34"/>
      <c r="J12" s="34"/>
      <c r="K12" s="34"/>
      <c r="L12" s="34"/>
      <c r="M12" s="34"/>
      <c r="N12" s="15">
        <v>1.5</v>
      </c>
    </row>
    <row r="13" spans="1:14" ht="12.75">
      <c r="A13" s="5"/>
      <c r="B13" s="9" t="s">
        <v>139</v>
      </c>
      <c r="C13" s="33">
        <v>0.32</v>
      </c>
      <c r="D13" s="34"/>
      <c r="E13" s="34"/>
      <c r="F13" s="34"/>
      <c r="G13" s="34"/>
      <c r="H13" s="34"/>
      <c r="I13" s="34"/>
      <c r="J13" s="34"/>
      <c r="K13" s="34"/>
      <c r="L13" s="34"/>
      <c r="M13" s="34"/>
      <c r="N13" s="15">
        <v>0.32</v>
      </c>
    </row>
    <row r="14" spans="1:14" ht="12.75">
      <c r="A14" s="5"/>
      <c r="B14" s="9" t="s">
        <v>24</v>
      </c>
      <c r="C14" s="33">
        <v>0.1</v>
      </c>
      <c r="D14" s="34">
        <v>1.57</v>
      </c>
      <c r="E14" s="34"/>
      <c r="F14" s="34"/>
      <c r="G14" s="34"/>
      <c r="H14" s="34"/>
      <c r="I14" s="34"/>
      <c r="J14" s="34"/>
      <c r="K14" s="34"/>
      <c r="L14" s="34"/>
      <c r="M14" s="34"/>
      <c r="N14" s="15">
        <v>1.6700000000000002</v>
      </c>
    </row>
    <row r="15" spans="1:14" ht="12.75">
      <c r="A15" s="5"/>
      <c r="B15" s="9" t="s">
        <v>144</v>
      </c>
      <c r="C15" s="33"/>
      <c r="D15" s="34"/>
      <c r="E15" s="34">
        <v>0.01</v>
      </c>
      <c r="F15" s="34">
        <v>0.01</v>
      </c>
      <c r="G15" s="34"/>
      <c r="H15" s="34"/>
      <c r="I15" s="34"/>
      <c r="J15" s="34"/>
      <c r="K15" s="34"/>
      <c r="L15" s="34"/>
      <c r="M15" s="34"/>
      <c r="N15" s="15">
        <v>0.02</v>
      </c>
    </row>
    <row r="16" spans="1:14" ht="12.75">
      <c r="A16" s="5"/>
      <c r="B16" s="9" t="s">
        <v>30</v>
      </c>
      <c r="C16" s="33">
        <v>0.45000000000000007</v>
      </c>
      <c r="D16" s="34">
        <v>1</v>
      </c>
      <c r="E16" s="34">
        <v>1.25</v>
      </c>
      <c r="F16" s="34">
        <v>0.2</v>
      </c>
      <c r="G16" s="34"/>
      <c r="H16" s="34"/>
      <c r="I16" s="34"/>
      <c r="J16" s="34"/>
      <c r="K16" s="34"/>
      <c r="L16" s="34"/>
      <c r="M16" s="34"/>
      <c r="N16" s="15">
        <v>2.9000000000000004</v>
      </c>
    </row>
    <row r="17" spans="1:14" ht="12.75">
      <c r="A17" s="5"/>
      <c r="B17" s="9" t="s">
        <v>33</v>
      </c>
      <c r="C17" s="33">
        <v>0.7999999999999999</v>
      </c>
      <c r="D17" s="34">
        <v>1.9</v>
      </c>
      <c r="E17" s="34">
        <v>1</v>
      </c>
      <c r="F17" s="34">
        <v>1.1600000000000001</v>
      </c>
      <c r="G17" s="34"/>
      <c r="H17" s="34"/>
      <c r="I17" s="34">
        <v>2.3</v>
      </c>
      <c r="J17" s="34"/>
      <c r="K17" s="34"/>
      <c r="L17" s="34">
        <v>0.25</v>
      </c>
      <c r="M17" s="34"/>
      <c r="N17" s="15">
        <v>7.409999999999999</v>
      </c>
    </row>
    <row r="18" spans="1:14" ht="12.75">
      <c r="A18" s="5"/>
      <c r="B18" s="9" t="s">
        <v>38</v>
      </c>
      <c r="C18" s="33">
        <v>1.5250000000000001</v>
      </c>
      <c r="D18" s="34">
        <v>3.6999999999999997</v>
      </c>
      <c r="E18" s="34">
        <v>2.47</v>
      </c>
      <c r="F18" s="34">
        <v>2.3200000000000003</v>
      </c>
      <c r="G18" s="34">
        <v>2.3</v>
      </c>
      <c r="H18" s="34">
        <v>2</v>
      </c>
      <c r="I18" s="34">
        <v>5.55</v>
      </c>
      <c r="J18" s="34">
        <v>3</v>
      </c>
      <c r="K18" s="34">
        <v>1.7000000000000002</v>
      </c>
      <c r="L18" s="34">
        <v>7</v>
      </c>
      <c r="M18" s="34">
        <v>3</v>
      </c>
      <c r="N18" s="15">
        <v>34.565</v>
      </c>
    </row>
    <row r="19" spans="1:14" ht="12.75">
      <c r="A19" s="5"/>
      <c r="B19" s="9" t="s">
        <v>92</v>
      </c>
      <c r="C19" s="33">
        <v>0.75</v>
      </c>
      <c r="D19" s="34"/>
      <c r="E19" s="34"/>
      <c r="F19" s="34"/>
      <c r="G19" s="34"/>
      <c r="H19" s="34">
        <v>0.1</v>
      </c>
      <c r="I19" s="34"/>
      <c r="J19" s="34"/>
      <c r="K19" s="34"/>
      <c r="L19" s="34"/>
      <c r="M19" s="34"/>
      <c r="N19" s="15">
        <v>0.85</v>
      </c>
    </row>
    <row r="20" spans="1:14" ht="12.75">
      <c r="A20" s="5"/>
      <c r="B20" s="29" t="s">
        <v>516</v>
      </c>
      <c r="C20" s="33">
        <v>0.39999999999999997</v>
      </c>
      <c r="D20" s="34"/>
      <c r="E20" s="34">
        <v>0.25</v>
      </c>
      <c r="F20" s="34">
        <v>0.30000000000000004</v>
      </c>
      <c r="G20" s="34"/>
      <c r="H20" s="34"/>
      <c r="I20" s="34"/>
      <c r="J20" s="34"/>
      <c r="K20" s="34"/>
      <c r="L20" s="34"/>
      <c r="M20" s="34"/>
      <c r="N20" s="15">
        <v>0.95</v>
      </c>
    </row>
    <row r="21" spans="1:14" ht="12.75">
      <c r="A21" s="5"/>
      <c r="B21" s="29" t="s">
        <v>529</v>
      </c>
      <c r="C21" s="33">
        <v>0.25</v>
      </c>
      <c r="D21" s="34"/>
      <c r="E21" s="34"/>
      <c r="F21" s="34"/>
      <c r="G21" s="34"/>
      <c r="H21" s="34"/>
      <c r="I21" s="34"/>
      <c r="J21" s="34"/>
      <c r="K21" s="34"/>
      <c r="L21" s="34"/>
      <c r="M21" s="34"/>
      <c r="N21" s="15">
        <v>0.25</v>
      </c>
    </row>
    <row r="22" spans="1:14" ht="12.75">
      <c r="A22" s="19" t="s">
        <v>46</v>
      </c>
      <c r="B22" s="20"/>
      <c r="C22" s="21">
        <v>7.745000000000001</v>
      </c>
      <c r="D22" s="22">
        <v>8.469999999999999</v>
      </c>
      <c r="E22" s="22">
        <v>7.76</v>
      </c>
      <c r="F22" s="22">
        <v>6.07</v>
      </c>
      <c r="G22" s="22">
        <v>2.3</v>
      </c>
      <c r="H22" s="22">
        <v>2.1</v>
      </c>
      <c r="I22" s="22">
        <v>7.85</v>
      </c>
      <c r="J22" s="22">
        <v>3</v>
      </c>
      <c r="K22" s="22">
        <v>1.85</v>
      </c>
      <c r="L22" s="22">
        <v>7.25</v>
      </c>
      <c r="M22" s="22">
        <v>3</v>
      </c>
      <c r="N22" s="16">
        <v>57.395</v>
      </c>
    </row>
    <row r="23" spans="1:14" ht="12.75">
      <c r="A23" s="2" t="s">
        <v>48</v>
      </c>
      <c r="B23" s="8" t="s">
        <v>209</v>
      </c>
      <c r="C23" s="31">
        <v>0.75</v>
      </c>
      <c r="D23" s="32"/>
      <c r="E23" s="32"/>
      <c r="F23" s="32">
        <v>0.7</v>
      </c>
      <c r="G23" s="32"/>
      <c r="H23" s="32">
        <v>0.2</v>
      </c>
      <c r="I23" s="32"/>
      <c r="J23" s="32"/>
      <c r="K23" s="32"/>
      <c r="L23" s="32"/>
      <c r="M23" s="32"/>
      <c r="N23" s="14">
        <v>1.65</v>
      </c>
    </row>
    <row r="24" spans="1:14" ht="12.75">
      <c r="A24" s="5"/>
      <c r="B24" s="9" t="s">
        <v>69</v>
      </c>
      <c r="C24" s="33">
        <v>0.2</v>
      </c>
      <c r="D24" s="34"/>
      <c r="E24" s="34"/>
      <c r="F24" s="34">
        <v>0.23</v>
      </c>
      <c r="G24" s="34"/>
      <c r="H24" s="34"/>
      <c r="I24" s="34"/>
      <c r="J24" s="34"/>
      <c r="K24" s="34"/>
      <c r="L24" s="34"/>
      <c r="M24" s="34"/>
      <c r="N24" s="15">
        <v>0.43000000000000005</v>
      </c>
    </row>
    <row r="25" spans="1:14" ht="12.75">
      <c r="A25" s="5"/>
      <c r="B25" s="9" t="s">
        <v>67</v>
      </c>
      <c r="C25" s="33">
        <v>0.05</v>
      </c>
      <c r="D25" s="34"/>
      <c r="E25" s="34">
        <v>0.4</v>
      </c>
      <c r="F25" s="34">
        <v>0.95</v>
      </c>
      <c r="G25" s="34"/>
      <c r="H25" s="34"/>
      <c r="I25" s="34"/>
      <c r="J25" s="34"/>
      <c r="K25" s="34"/>
      <c r="L25" s="34"/>
      <c r="M25" s="34"/>
      <c r="N25" s="15">
        <v>1.4</v>
      </c>
    </row>
    <row r="26" spans="1:14" ht="12.75">
      <c r="A26" s="5"/>
      <c r="B26" s="9" t="s">
        <v>150</v>
      </c>
      <c r="C26" s="33">
        <v>0.6000000000000001</v>
      </c>
      <c r="D26" s="34">
        <v>0.55</v>
      </c>
      <c r="E26" s="34">
        <v>0.3</v>
      </c>
      <c r="F26" s="34">
        <v>0.23</v>
      </c>
      <c r="G26" s="34"/>
      <c r="H26" s="34"/>
      <c r="I26" s="34"/>
      <c r="J26" s="34"/>
      <c r="K26" s="34"/>
      <c r="L26" s="34"/>
      <c r="M26" s="34"/>
      <c r="N26" s="15">
        <v>1.6800000000000002</v>
      </c>
    </row>
    <row r="27" spans="1:14" ht="12.75">
      <c r="A27" s="5"/>
      <c r="B27" s="9" t="s">
        <v>49</v>
      </c>
      <c r="C27" s="33">
        <v>0.30000000000000004</v>
      </c>
      <c r="D27" s="34">
        <v>0.4</v>
      </c>
      <c r="E27" s="34">
        <v>0.55</v>
      </c>
      <c r="F27" s="34">
        <v>0.77</v>
      </c>
      <c r="G27" s="34"/>
      <c r="H27" s="34"/>
      <c r="I27" s="34"/>
      <c r="J27" s="34"/>
      <c r="K27" s="34"/>
      <c r="L27" s="34">
        <v>2</v>
      </c>
      <c r="M27" s="34"/>
      <c r="N27" s="15">
        <v>4.02</v>
      </c>
    </row>
    <row r="28" spans="1:14" ht="12.75">
      <c r="A28" s="5"/>
      <c r="B28" s="9" t="s">
        <v>154</v>
      </c>
      <c r="C28" s="33">
        <v>0.2</v>
      </c>
      <c r="D28" s="34">
        <v>0.25</v>
      </c>
      <c r="E28" s="34"/>
      <c r="F28" s="34">
        <v>1.1300000000000001</v>
      </c>
      <c r="G28" s="34"/>
      <c r="H28" s="34"/>
      <c r="I28" s="34"/>
      <c r="J28" s="34"/>
      <c r="K28" s="34"/>
      <c r="L28" s="34"/>
      <c r="M28" s="34"/>
      <c r="N28" s="15">
        <v>1.58</v>
      </c>
    </row>
    <row r="29" spans="1:14" ht="12.75">
      <c r="A29" s="5"/>
      <c r="B29" s="9" t="s">
        <v>82</v>
      </c>
      <c r="C29" s="33"/>
      <c r="D29" s="34">
        <v>0.05</v>
      </c>
      <c r="E29" s="34"/>
      <c r="F29" s="34">
        <v>0.48000000000000004</v>
      </c>
      <c r="G29" s="34"/>
      <c r="H29" s="34"/>
      <c r="I29" s="34"/>
      <c r="J29" s="34"/>
      <c r="K29" s="34"/>
      <c r="L29" s="34"/>
      <c r="M29" s="34"/>
      <c r="N29" s="15">
        <v>0.53</v>
      </c>
    </row>
    <row r="30" spans="1:14" ht="12.75">
      <c r="A30" s="5"/>
      <c r="B30" s="9" t="s">
        <v>66</v>
      </c>
      <c r="C30" s="33"/>
      <c r="D30" s="34"/>
      <c r="E30" s="34"/>
      <c r="F30" s="34">
        <v>0.25</v>
      </c>
      <c r="G30" s="34"/>
      <c r="H30" s="34"/>
      <c r="I30" s="34"/>
      <c r="J30" s="34"/>
      <c r="K30" s="34"/>
      <c r="L30" s="34"/>
      <c r="M30" s="34"/>
      <c r="N30" s="15">
        <v>0.25</v>
      </c>
    </row>
    <row r="31" spans="1:14" ht="12.75">
      <c r="A31" s="5"/>
      <c r="B31" s="9" t="s">
        <v>65</v>
      </c>
      <c r="C31" s="33">
        <v>0.25</v>
      </c>
      <c r="D31" s="34"/>
      <c r="E31" s="34"/>
      <c r="F31" s="34">
        <v>1.4500000000000002</v>
      </c>
      <c r="G31" s="34"/>
      <c r="H31" s="34"/>
      <c r="I31" s="34"/>
      <c r="J31" s="34"/>
      <c r="K31" s="34"/>
      <c r="L31" s="34"/>
      <c r="M31" s="34"/>
      <c r="N31" s="15">
        <v>1.7000000000000002</v>
      </c>
    </row>
    <row r="32" spans="1:14" ht="12.75">
      <c r="A32" s="5"/>
      <c r="B32" s="9" t="s">
        <v>50</v>
      </c>
      <c r="C32" s="33">
        <v>0.30000000000000004</v>
      </c>
      <c r="D32" s="34"/>
      <c r="E32" s="34">
        <v>0.3</v>
      </c>
      <c r="F32" s="34">
        <v>1.8700000000000003</v>
      </c>
      <c r="G32" s="34"/>
      <c r="H32" s="34"/>
      <c r="I32" s="34"/>
      <c r="J32" s="34"/>
      <c r="K32" s="34"/>
      <c r="L32" s="34"/>
      <c r="M32" s="34"/>
      <c r="N32" s="15">
        <v>2.4700000000000006</v>
      </c>
    </row>
    <row r="33" spans="1:14" ht="12.75">
      <c r="A33" s="5"/>
      <c r="B33" s="9" t="s">
        <v>52</v>
      </c>
      <c r="C33" s="33">
        <v>1.05</v>
      </c>
      <c r="D33" s="34">
        <v>0.1</v>
      </c>
      <c r="E33" s="34"/>
      <c r="F33" s="34">
        <v>0.66</v>
      </c>
      <c r="G33" s="34"/>
      <c r="H33" s="34"/>
      <c r="I33" s="34"/>
      <c r="J33" s="34"/>
      <c r="K33" s="34"/>
      <c r="L33" s="34"/>
      <c r="M33" s="34"/>
      <c r="N33" s="15">
        <v>1.81</v>
      </c>
    </row>
    <row r="34" spans="1:14" ht="12.75">
      <c r="A34" s="5"/>
      <c r="B34" s="9" t="s">
        <v>101</v>
      </c>
      <c r="C34" s="33">
        <v>0.1</v>
      </c>
      <c r="D34" s="34"/>
      <c r="E34" s="34"/>
      <c r="F34" s="34">
        <v>0.30000000000000004</v>
      </c>
      <c r="G34" s="34"/>
      <c r="H34" s="34"/>
      <c r="I34" s="34"/>
      <c r="J34" s="34"/>
      <c r="K34" s="34"/>
      <c r="L34" s="34"/>
      <c r="M34" s="34"/>
      <c r="N34" s="15">
        <v>0.4</v>
      </c>
    </row>
    <row r="35" spans="1:14" ht="12.75">
      <c r="A35" s="5"/>
      <c r="B35" s="9" t="s">
        <v>58</v>
      </c>
      <c r="C35" s="33">
        <v>0.5</v>
      </c>
      <c r="D35" s="34"/>
      <c r="E35" s="34">
        <v>0.1</v>
      </c>
      <c r="F35" s="34">
        <v>1.11</v>
      </c>
      <c r="G35" s="34"/>
      <c r="H35" s="34"/>
      <c r="I35" s="34">
        <v>0.2</v>
      </c>
      <c r="J35" s="34"/>
      <c r="K35" s="34"/>
      <c r="L35" s="34"/>
      <c r="M35" s="34"/>
      <c r="N35" s="15">
        <v>1.91</v>
      </c>
    </row>
    <row r="36" spans="1:14" ht="12.75">
      <c r="A36" s="5"/>
      <c r="B36" s="9" t="s">
        <v>160</v>
      </c>
      <c r="C36" s="33"/>
      <c r="D36" s="34"/>
      <c r="E36" s="34"/>
      <c r="F36" s="34">
        <v>0.65</v>
      </c>
      <c r="G36" s="34"/>
      <c r="H36" s="34"/>
      <c r="I36" s="34"/>
      <c r="J36" s="34"/>
      <c r="K36" s="34"/>
      <c r="L36" s="34"/>
      <c r="M36" s="34"/>
      <c r="N36" s="15">
        <v>0.65</v>
      </c>
    </row>
    <row r="37" spans="1:14" ht="12.75">
      <c r="A37" s="5"/>
      <c r="B37" s="9" t="s">
        <v>161</v>
      </c>
      <c r="C37" s="33">
        <v>0.12000000000000001</v>
      </c>
      <c r="D37" s="34"/>
      <c r="E37" s="34"/>
      <c r="F37" s="34"/>
      <c r="G37" s="34"/>
      <c r="H37" s="34"/>
      <c r="I37" s="34"/>
      <c r="J37" s="34"/>
      <c r="K37" s="34"/>
      <c r="L37" s="34"/>
      <c r="M37" s="34"/>
      <c r="N37" s="15">
        <v>0.12000000000000001</v>
      </c>
    </row>
    <row r="38" spans="1:14" ht="12.75">
      <c r="A38" s="5"/>
      <c r="B38" s="9" t="s">
        <v>59</v>
      </c>
      <c r="C38" s="33">
        <v>1.25</v>
      </c>
      <c r="D38" s="34">
        <v>0.6000000000000001</v>
      </c>
      <c r="E38" s="34"/>
      <c r="F38" s="34">
        <v>0.16</v>
      </c>
      <c r="G38" s="34"/>
      <c r="H38" s="34"/>
      <c r="I38" s="34"/>
      <c r="J38" s="34"/>
      <c r="K38" s="34"/>
      <c r="L38" s="34"/>
      <c r="M38" s="34"/>
      <c r="N38" s="15">
        <v>2.0100000000000002</v>
      </c>
    </row>
    <row r="39" spans="1:14" ht="12.75">
      <c r="A39" s="5"/>
      <c r="B39" s="9" t="s">
        <v>163</v>
      </c>
      <c r="C39" s="33">
        <v>0.7</v>
      </c>
      <c r="D39" s="34"/>
      <c r="E39" s="34">
        <v>1.31</v>
      </c>
      <c r="F39" s="34">
        <v>2.06</v>
      </c>
      <c r="G39" s="34"/>
      <c r="H39" s="34"/>
      <c r="I39" s="34"/>
      <c r="J39" s="34"/>
      <c r="K39" s="34"/>
      <c r="L39" s="34"/>
      <c r="M39" s="34"/>
      <c r="N39" s="15">
        <v>4.07</v>
      </c>
    </row>
    <row r="40" spans="1:14" ht="12.75">
      <c r="A40" s="5"/>
      <c r="B40" s="9" t="s">
        <v>63</v>
      </c>
      <c r="C40" s="33">
        <v>0.35</v>
      </c>
      <c r="D40" s="34"/>
      <c r="E40" s="34"/>
      <c r="F40" s="34">
        <v>1.5</v>
      </c>
      <c r="G40" s="34"/>
      <c r="H40" s="34"/>
      <c r="I40" s="34"/>
      <c r="J40" s="34"/>
      <c r="K40" s="34"/>
      <c r="L40" s="34"/>
      <c r="M40" s="34"/>
      <c r="N40" s="15">
        <v>1.85</v>
      </c>
    </row>
    <row r="41" spans="1:14" ht="12.75">
      <c r="A41" s="5"/>
      <c r="B41" s="29" t="s">
        <v>366</v>
      </c>
      <c r="C41" s="33">
        <v>0.4</v>
      </c>
      <c r="D41" s="34"/>
      <c r="E41" s="34">
        <v>1</v>
      </c>
      <c r="F41" s="34">
        <v>0.5</v>
      </c>
      <c r="G41" s="34"/>
      <c r="H41" s="34"/>
      <c r="I41" s="34"/>
      <c r="J41" s="34"/>
      <c r="K41" s="34"/>
      <c r="L41" s="34"/>
      <c r="M41" s="34"/>
      <c r="N41" s="15">
        <v>1.9</v>
      </c>
    </row>
    <row r="42" spans="1:14" ht="12.75">
      <c r="A42" s="5"/>
      <c r="B42" s="29" t="s">
        <v>395</v>
      </c>
      <c r="C42" s="33">
        <v>0.2</v>
      </c>
      <c r="D42" s="34"/>
      <c r="E42" s="34">
        <v>1</v>
      </c>
      <c r="F42" s="34">
        <v>1.2</v>
      </c>
      <c r="G42" s="34"/>
      <c r="H42" s="34"/>
      <c r="I42" s="34"/>
      <c r="J42" s="34"/>
      <c r="K42" s="34"/>
      <c r="L42" s="34"/>
      <c r="M42" s="34"/>
      <c r="N42" s="15">
        <v>2.4</v>
      </c>
    </row>
    <row r="43" spans="1:14" ht="12.75">
      <c r="A43" s="5"/>
      <c r="B43" s="29" t="s">
        <v>515</v>
      </c>
      <c r="C43" s="33"/>
      <c r="D43" s="34"/>
      <c r="E43" s="34">
        <v>0.6</v>
      </c>
      <c r="F43" s="34">
        <v>0.045</v>
      </c>
      <c r="G43" s="34"/>
      <c r="H43" s="34"/>
      <c r="I43" s="34"/>
      <c r="J43" s="34"/>
      <c r="K43" s="34"/>
      <c r="L43" s="34"/>
      <c r="M43" s="34"/>
      <c r="N43" s="15">
        <v>0.645</v>
      </c>
    </row>
    <row r="44" spans="1:14" ht="12.75">
      <c r="A44" s="5"/>
      <c r="B44" s="29" t="s">
        <v>601</v>
      </c>
      <c r="C44" s="33">
        <v>0.45</v>
      </c>
      <c r="D44" s="34"/>
      <c r="E44" s="34"/>
      <c r="F44" s="34">
        <v>0.5</v>
      </c>
      <c r="G44" s="34"/>
      <c r="H44" s="34"/>
      <c r="I44" s="34"/>
      <c r="J44" s="34"/>
      <c r="K44" s="34"/>
      <c r="L44" s="34"/>
      <c r="M44" s="34"/>
      <c r="N44" s="15">
        <v>0.95</v>
      </c>
    </row>
    <row r="45" spans="1:14" ht="12.75">
      <c r="A45" s="5"/>
      <c r="B45" s="29" t="s">
        <v>529</v>
      </c>
      <c r="C45" s="33">
        <v>0.05</v>
      </c>
      <c r="D45" s="34"/>
      <c r="E45" s="34">
        <v>0.35</v>
      </c>
      <c r="F45" s="34">
        <v>0.23</v>
      </c>
      <c r="G45" s="34"/>
      <c r="H45" s="34"/>
      <c r="I45" s="34"/>
      <c r="J45" s="34"/>
      <c r="K45" s="34"/>
      <c r="L45" s="34"/>
      <c r="M45" s="34"/>
      <c r="N45" s="15">
        <v>0.63</v>
      </c>
    </row>
    <row r="46" spans="1:14" ht="12.75">
      <c r="A46" s="5"/>
      <c r="B46" s="29" t="s">
        <v>614</v>
      </c>
      <c r="C46" s="33">
        <v>0.45</v>
      </c>
      <c r="D46" s="34"/>
      <c r="E46" s="34"/>
      <c r="F46" s="34">
        <v>0.8600000000000001</v>
      </c>
      <c r="G46" s="34"/>
      <c r="H46" s="34"/>
      <c r="I46" s="34"/>
      <c r="J46" s="34"/>
      <c r="K46" s="34"/>
      <c r="L46" s="34"/>
      <c r="M46" s="34"/>
      <c r="N46" s="15">
        <v>1.31</v>
      </c>
    </row>
    <row r="47" spans="1:14" ht="12.75">
      <c r="A47" s="5"/>
      <c r="B47" s="29" t="s">
        <v>629</v>
      </c>
      <c r="C47" s="33">
        <v>0.44999999999999996</v>
      </c>
      <c r="D47" s="34"/>
      <c r="E47" s="34"/>
      <c r="F47" s="34"/>
      <c r="G47" s="34"/>
      <c r="H47" s="34"/>
      <c r="I47" s="34"/>
      <c r="J47" s="34"/>
      <c r="K47" s="34"/>
      <c r="L47" s="34"/>
      <c r="M47" s="34"/>
      <c r="N47" s="15">
        <v>0.44999999999999996</v>
      </c>
    </row>
    <row r="48" spans="1:14" ht="12.75">
      <c r="A48" s="19" t="s">
        <v>70</v>
      </c>
      <c r="B48" s="20"/>
      <c r="C48" s="21">
        <v>8.72</v>
      </c>
      <c r="D48" s="22">
        <v>1.9500000000000004</v>
      </c>
      <c r="E48" s="22">
        <v>5.909999999999999</v>
      </c>
      <c r="F48" s="22">
        <v>17.835000000000004</v>
      </c>
      <c r="G48" s="22"/>
      <c r="H48" s="22">
        <v>0.2</v>
      </c>
      <c r="I48" s="22">
        <v>0.2</v>
      </c>
      <c r="J48" s="22"/>
      <c r="K48" s="22"/>
      <c r="L48" s="22">
        <v>2</v>
      </c>
      <c r="M48" s="22"/>
      <c r="N48" s="16">
        <v>36.81500000000001</v>
      </c>
    </row>
    <row r="49" spans="1:14" ht="12.75">
      <c r="A49" s="37" t="s">
        <v>9</v>
      </c>
      <c r="B49" s="38"/>
      <c r="C49" s="35">
        <v>16.465</v>
      </c>
      <c r="D49" s="36">
        <v>10.42</v>
      </c>
      <c r="E49" s="36">
        <v>13.670000000000002</v>
      </c>
      <c r="F49" s="36">
        <v>23.905</v>
      </c>
      <c r="G49" s="36">
        <v>2.3</v>
      </c>
      <c r="H49" s="36">
        <v>2.3000000000000003</v>
      </c>
      <c r="I49" s="36">
        <v>8.049999999999999</v>
      </c>
      <c r="J49" s="36">
        <v>3</v>
      </c>
      <c r="K49" s="36">
        <v>1.85</v>
      </c>
      <c r="L49" s="36">
        <v>9.25</v>
      </c>
      <c r="M49" s="36">
        <v>3</v>
      </c>
      <c r="N49" s="17">
        <v>94.21000000000002</v>
      </c>
    </row>
  </sheetData>
  <sheetProtection/>
  <printOptions horizontalCentered="1"/>
  <pageMargins left="0.46" right="0.35" top="1.1" bottom="0.75" header="0.64" footer="0.3"/>
  <pageSetup fitToHeight="1" fitToWidth="1" horizontalDpi="600" verticalDpi="600" orientation="portrait" scale="99"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adi</cp:lastModifiedBy>
  <cp:lastPrinted>2014-03-04T09:20:28Z</cp:lastPrinted>
  <dcterms:created xsi:type="dcterms:W3CDTF">2010-05-21T16:52:26Z</dcterms:created>
  <dcterms:modified xsi:type="dcterms:W3CDTF">2014-03-04T09:21:27Z</dcterms:modified>
  <cp:category/>
  <cp:version/>
  <cp:contentType/>
  <cp:contentStatus/>
</cp:coreProperties>
</file>